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ADC6EFB9-26CB-4649-B6F4-7DFE106363FB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N31" i="17" s="1"/>
  <c r="M31" i="17"/>
  <c r="L20" i="17"/>
  <c r="L19" i="17"/>
  <c r="N19" i="17" s="1"/>
  <c r="M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N19" i="16" s="1"/>
  <c r="M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 s="1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 s="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 s="1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N19" i="8" s="1"/>
  <c r="M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A20" i="7"/>
  <c r="AA19" i="7"/>
  <c r="AB19" i="7"/>
  <c r="AC19" i="7"/>
  <c r="L44" i="7"/>
  <c r="L43" i="7"/>
  <c r="N43" i="7" s="1"/>
  <c r="M43" i="7"/>
  <c r="L32" i="7"/>
  <c r="L31" i="7"/>
  <c r="M31" i="7"/>
  <c r="N31" i="7"/>
  <c r="L20" i="7"/>
  <c r="L19" i="7"/>
  <c r="M19" i="7"/>
  <c r="N19" i="7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AC31" i="7" l="1"/>
  <c r="L39" i="7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AR27" i="16" s="1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Q30" i="11" l="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AR20" i="9" s="1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16" i="10" l="1"/>
  <c r="AR29" i="9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<sst xmlns="http://schemas.openxmlformats.org/spreadsheetml/2006/main" count="3300" uniqueCount="40">
  <si>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</si>
  <si>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</si>
  <si>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</si>
  <si>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</si>
  <si>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</si>
  <si>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</si>
  <si>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</si>
  <si>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</si>
  <si>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</si>
  <si>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</si>
  <si>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</si>
  <si>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</si>
  <si>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</si>
  <si>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</si>
  <si>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</si>
  <si>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</si>
  <si>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</si>
  <si>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</si>
  <si>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</si>
  <si>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</si>
  <si>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</si>
  <si>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</si>
  <si>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</si>
  <si>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</si>
  <si>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</si>
  <si>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</si>
  <si>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</si>
  <si>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</si>
  <si>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</si>
  <si>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</si>
  <si>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</si>
  <si>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</si>
  <si>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</si>
  <si>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</si>
  <si>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</si>
  <si>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</si>
  <si>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</si>
  <si>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</si>
  <si>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</si>
  <si>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2016 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</si>
</sst>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9069690.0000000019</v>
      </c>
      <c r="C15" s="2"/>
      <c r="D15" s="2">
        <v>5490480.0000000009</v>
      </c>
      <c r="E15" s="2"/>
      <c r="F15" s="2">
        <v>6959550.0000000009</v>
      </c>
      <c r="G15" s="2"/>
      <c r="H15" s="2">
        <v>25248460</v>
      </c>
      <c r="I15" s="2"/>
      <c r="J15" s="2">
        <v>0</v>
      </c>
      <c r="K15" s="2"/>
      <c r="L15" s="1">
        <f>B15+D15+F15+H15+J15</f>
        <v>46768180</v>
      </c>
      <c r="M15" s="13">
        <f>C15+E15+G15+I15+K15</f>
        <v>0</v>
      </c>
      <c r="N15" s="14">
        <f>L15+M15</f>
        <v>46768180</v>
      </c>
      <c r="P15" s="3" t="s">
        <v>12</v>
      </c>
      <c r="Q15" s="2">
        <v>2139</v>
      </c>
      <c r="R15" s="2">
        <v>0</v>
      </c>
      <c r="S15" s="2">
        <v>1241</v>
      </c>
      <c r="T15" s="2">
        <v>0</v>
      </c>
      <c r="U15" s="2">
        <v>890</v>
      </c>
      <c r="V15" s="2">
        <v>0</v>
      </c>
      <c r="W15" s="2">
        <v>4271</v>
      </c>
      <c r="X15" s="2">
        <v>0</v>
      </c>
      <c r="Y15" s="2">
        <v>360</v>
      </c>
      <c r="Z15" s="2">
        <v>0</v>
      </c>
      <c r="AA15" s="1">
        <f>Q15+S15+U15+W15+Y15</f>
        <v>8901</v>
      </c>
      <c r="AB15" s="13">
        <f>R15+T15+V15+X15+Z15</f>
        <v>0</v>
      </c>
      <c r="AC15" s="14">
        <f>AA15+AB15</f>
        <v>8901</v>
      </c>
      <c r="AE15" s="3" t="s">
        <v>12</v>
      </c>
      <c r="AF15" s="2">
        <f>IFERROR(B15/Q15, "N.A.")</f>
        <v>4240.1542776998604</v>
      </c>
      <c r="AG15" s="2" t="str">
        <f t="shared" ref="AG15:AP19" si="0">IFERROR(C15/R15, "N.A.")</f>
        <v>N.A.</v>
      </c>
      <c r="AH15" s="2">
        <f t="shared" si="0"/>
        <v>4424.2385173247385</v>
      </c>
      <c r="AI15" s="2" t="str">
        <f t="shared" si="0"/>
        <v>N.A.</v>
      </c>
      <c r="AJ15" s="2">
        <f t="shared" si="0"/>
        <v>7819.7191011235964</v>
      </c>
      <c r="AK15" s="2" t="str">
        <f t="shared" si="0"/>
        <v>N.A.</v>
      </c>
      <c r="AL15" s="2">
        <f t="shared" si="0"/>
        <v>5911.6038398501523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5254.2613189529266</v>
      </c>
      <c r="AQ15" s="13" t="str">
        <f t="shared" ref="AQ15" si="1">IFERROR(M15/AB15, "N.A.")</f>
        <v>N.A.</v>
      </c>
      <c r="AR15" s="14">
        <f t="shared" ref="AR15" si="2">IFERROR(N15/AC15, "N.A.")</f>
        <v>5254.2613189529266</v>
      </c>
    </row>
    <row r="16" spans="1:44" ht="15" customHeight="1" thickBot="1" x14ac:dyDescent="0.3">
      <c r="A16" s="3" t="s">
        <v>13</v>
      </c>
      <c r="B16" s="2">
        <v>5559126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5559126</v>
      </c>
      <c r="M16" s="13">
        <f t="shared" ref="M16:M18" si="4">C16+E16+G16+I16+K16</f>
        <v>0</v>
      </c>
      <c r="N16" s="14">
        <f t="shared" ref="N16:N18" si="5">L16+M16</f>
        <v>5559126</v>
      </c>
      <c r="P16" s="3" t="s">
        <v>13</v>
      </c>
      <c r="Q16" s="2">
        <v>1427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1427</v>
      </c>
      <c r="AB16" s="13">
        <f t="shared" ref="AB16:AB18" si="7">R16+T16+V16+X16+Z16</f>
        <v>0</v>
      </c>
      <c r="AC16" s="14">
        <f t="shared" ref="AC16:AC18" si="8">AA16+AB16</f>
        <v>1427</v>
      </c>
      <c r="AE16" s="3" t="s">
        <v>13</v>
      </c>
      <c r="AF16" s="2">
        <f t="shared" ref="AF16:AF19" si="9">IFERROR(B16/Q16, "N.A.")</f>
        <v>3895.6734407848635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3895.6734407848635</v>
      </c>
      <c r="AQ16" s="13" t="str">
        <f t="shared" ref="AQ16:AQ18" si="11">IFERROR(M16/AB16, "N.A.")</f>
        <v>N.A.</v>
      </c>
      <c r="AR16" s="14">
        <f t="shared" ref="AR16:AR18" si="12">IFERROR(N16/AC16, "N.A.")</f>
        <v>3895.6734407848635</v>
      </c>
    </row>
    <row r="17" spans="1:44" ht="15" customHeight="1" thickBot="1" x14ac:dyDescent="0.3">
      <c r="A17" s="3" t="s">
        <v>14</v>
      </c>
      <c r="B17" s="2">
        <v>29996180.999999996</v>
      </c>
      <c r="C17" s="2">
        <v>166932389.99999991</v>
      </c>
      <c r="D17" s="2">
        <v>16465704</v>
      </c>
      <c r="E17" s="2">
        <v>3861500.0000000005</v>
      </c>
      <c r="F17" s="2"/>
      <c r="G17" s="2">
        <v>15895400.000000002</v>
      </c>
      <c r="H17" s="2"/>
      <c r="I17" s="2">
        <v>9370270</v>
      </c>
      <c r="J17" s="2">
        <v>0</v>
      </c>
      <c r="K17" s="2"/>
      <c r="L17" s="1">
        <f t="shared" si="3"/>
        <v>46461885</v>
      </c>
      <c r="M17" s="13">
        <f t="shared" si="4"/>
        <v>196059559.99999991</v>
      </c>
      <c r="N17" s="14">
        <f t="shared" si="5"/>
        <v>242521444.99999991</v>
      </c>
      <c r="P17" s="3" t="s">
        <v>14</v>
      </c>
      <c r="Q17" s="2">
        <v>5832</v>
      </c>
      <c r="R17" s="2">
        <v>24002</v>
      </c>
      <c r="S17" s="2">
        <v>3473</v>
      </c>
      <c r="T17" s="2">
        <v>596</v>
      </c>
      <c r="U17" s="2">
        <v>0</v>
      </c>
      <c r="V17" s="2">
        <v>2736</v>
      </c>
      <c r="W17" s="2">
        <v>0</v>
      </c>
      <c r="X17" s="2">
        <v>1436</v>
      </c>
      <c r="Y17" s="2">
        <v>351</v>
      </c>
      <c r="Z17" s="2">
        <v>0</v>
      </c>
      <c r="AA17" s="1">
        <f t="shared" si="6"/>
        <v>9656</v>
      </c>
      <c r="AB17" s="13">
        <f t="shared" si="7"/>
        <v>28770</v>
      </c>
      <c r="AC17" s="14">
        <f t="shared" si="8"/>
        <v>38426</v>
      </c>
      <c r="AE17" s="3" t="s">
        <v>14</v>
      </c>
      <c r="AF17" s="2">
        <f t="shared" si="9"/>
        <v>5143.3780864197524</v>
      </c>
      <c r="AG17" s="2">
        <f t="shared" si="0"/>
        <v>6954.9366719440013</v>
      </c>
      <c r="AH17" s="2">
        <f t="shared" si="0"/>
        <v>4741.0607543910164</v>
      </c>
      <c r="AI17" s="2">
        <f t="shared" si="0"/>
        <v>6479.0268456375843</v>
      </c>
      <c r="AJ17" s="2" t="str">
        <f t="shared" si="0"/>
        <v>N.A.</v>
      </c>
      <c r="AK17" s="2">
        <f t="shared" si="0"/>
        <v>5809.7222222222226</v>
      </c>
      <c r="AL17" s="2" t="str">
        <f t="shared" si="0"/>
        <v>N.A.</v>
      </c>
      <c r="AM17" s="2">
        <f t="shared" si="0"/>
        <v>6525.2576601671308</v>
      </c>
      <c r="AN17" s="2">
        <f t="shared" si="0"/>
        <v>0</v>
      </c>
      <c r="AO17" s="2" t="str">
        <f t="shared" si="0"/>
        <v>N.A.</v>
      </c>
      <c r="AP17" s="15">
        <f t="shared" si="10"/>
        <v>4811.7113711681859</v>
      </c>
      <c r="AQ17" s="13">
        <f t="shared" si="11"/>
        <v>6814.7222801529342</v>
      </c>
      <c r="AR17" s="14">
        <f t="shared" si="12"/>
        <v>6311.3892937073833</v>
      </c>
    </row>
    <row r="18" spans="1:44" ht="15" customHeight="1" thickBot="1" x14ac:dyDescent="0.3">
      <c r="A18" s="3" t="s">
        <v>15</v>
      </c>
      <c r="B18" s="2"/>
      <c r="C18" s="2"/>
      <c r="D18" s="2">
        <v>0</v>
      </c>
      <c r="E18" s="2"/>
      <c r="F18" s="2"/>
      <c r="G18" s="2"/>
      <c r="H18" s="2"/>
      <c r="I18" s="2"/>
      <c r="J18" s="2"/>
      <c r="K18" s="2"/>
      <c r="L18" s="1">
        <f t="shared" si="3"/>
        <v>0</v>
      </c>
      <c r="M18" s="13">
        <f t="shared" si="4"/>
        <v>0</v>
      </c>
      <c r="N18" s="14">
        <f t="shared" si="5"/>
        <v>0</v>
      </c>
      <c r="P18" s="3" t="s">
        <v>15</v>
      </c>
      <c r="Q18" s="2">
        <v>0</v>
      </c>
      <c r="R18" s="2">
        <v>0</v>
      </c>
      <c r="S18" s="2">
        <v>171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171</v>
      </c>
      <c r="AB18" s="13">
        <f t="shared" si="7"/>
        <v>0</v>
      </c>
      <c r="AC18" s="17">
        <f t="shared" si="8"/>
        <v>171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>
        <f t="shared" si="0"/>
        <v>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0</v>
      </c>
      <c r="AQ18" s="13" t="str">
        <f t="shared" si="11"/>
        <v>N.A.</v>
      </c>
      <c r="AR18" s="14">
        <f t="shared" si="12"/>
        <v>0</v>
      </c>
    </row>
    <row r="19" spans="1:44" ht="15" customHeight="1" thickBot="1" x14ac:dyDescent="0.3">
      <c r="A19" s="4" t="s">
        <v>16</v>
      </c>
      <c r="B19" s="2">
        <v>44624996.999999993</v>
      </c>
      <c r="C19" s="2">
        <v>166932389.99999991</v>
      </c>
      <c r="D19" s="2">
        <v>21956184.000000004</v>
      </c>
      <c r="E19" s="2">
        <v>3861500.0000000005</v>
      </c>
      <c r="F19" s="2">
        <v>6959550.0000000009</v>
      </c>
      <c r="G19" s="2">
        <v>15895400.000000002</v>
      </c>
      <c r="H19" s="2">
        <v>25248460</v>
      </c>
      <c r="I19" s="2">
        <v>9370270</v>
      </c>
      <c r="J19" s="2">
        <v>0</v>
      </c>
      <c r="K19" s="2"/>
      <c r="L19" s="1">
        <f t="shared" ref="L19" si="13">B19+D19+F19+H19+J19</f>
        <v>98789191</v>
      </c>
      <c r="M19" s="13">
        <f t="shared" ref="M19" si="14">C19+E19+G19+I19+K19</f>
        <v>196059559.99999991</v>
      </c>
      <c r="N19" s="17">
        <f t="shared" ref="N19" si="15">L19+M19</f>
        <v>294848750.99999988</v>
      </c>
      <c r="P19" s="4" t="s">
        <v>16</v>
      </c>
      <c r="Q19" s="2">
        <v>9398</v>
      </c>
      <c r="R19" s="2">
        <v>24002</v>
      </c>
      <c r="S19" s="2">
        <v>4885</v>
      </c>
      <c r="T19" s="2">
        <v>596</v>
      </c>
      <c r="U19" s="2">
        <v>890</v>
      </c>
      <c r="V19" s="2">
        <v>2736</v>
      </c>
      <c r="W19" s="2">
        <v>4271</v>
      </c>
      <c r="X19" s="2">
        <v>1436</v>
      </c>
      <c r="Y19" s="2">
        <v>711</v>
      </c>
      <c r="Z19" s="2">
        <v>0</v>
      </c>
      <c r="AA19" s="1">
        <f t="shared" ref="AA19" si="16">Q19+S19+U19+W19+Y19</f>
        <v>20155</v>
      </c>
      <c r="AB19" s="13">
        <f t="shared" ref="AB19" si="17">R19+T19+V19+X19+Z19</f>
        <v>28770</v>
      </c>
      <c r="AC19" s="14">
        <f t="shared" ref="AC19" si="18">AA19+AB19</f>
        <v>48925</v>
      </c>
      <c r="AE19" s="4" t="s">
        <v>16</v>
      </c>
      <c r="AF19" s="2">
        <f t="shared" si="9"/>
        <v>4748.3503937007863</v>
      </c>
      <c r="AG19" s="2">
        <f t="shared" si="0"/>
        <v>6954.9366719440013</v>
      </c>
      <c r="AH19" s="2">
        <f t="shared" si="0"/>
        <v>4494.6128966223141</v>
      </c>
      <c r="AI19" s="2">
        <f t="shared" si="0"/>
        <v>6479.0268456375843</v>
      </c>
      <c r="AJ19" s="2">
        <f t="shared" si="0"/>
        <v>7819.7191011235964</v>
      </c>
      <c r="AK19" s="2">
        <f t="shared" si="0"/>
        <v>5809.7222222222226</v>
      </c>
      <c r="AL19" s="2">
        <f t="shared" si="0"/>
        <v>5911.6038398501523</v>
      </c>
      <c r="AM19" s="2">
        <f t="shared" si="0"/>
        <v>6525.2576601671308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4901.4731332175643</v>
      </c>
      <c r="AQ19" s="13">
        <f t="shared" ref="AQ19" si="20">IFERROR(M19/AB19, "N.A.")</f>
        <v>6814.7222801529342</v>
      </c>
      <c r="AR19" s="14">
        <f t="shared" ref="AR19" si="21">IFERROR(N19/AC19, "N.A.")</f>
        <v>6026.5457537046477</v>
      </c>
    </row>
    <row r="20" spans="1:44" ht="15" customHeight="1" thickBot="1" x14ac:dyDescent="0.3">
      <c r="A20" s="5" t="s">
        <v>0</v>
      </c>
      <c r="B20" s="24">
        <f>B19+C19</f>
        <v>211557386.99999991</v>
      </c>
      <c r="C20" s="26"/>
      <c r="D20" s="24">
        <f>D19+E19</f>
        <v>25817684.000000004</v>
      </c>
      <c r="E20" s="26"/>
      <c r="F20" s="24">
        <f>F19+G19</f>
        <v>22854950.000000004</v>
      </c>
      <c r="G20" s="26"/>
      <c r="H20" s="24">
        <f>H19+I19</f>
        <v>34618730</v>
      </c>
      <c r="I20" s="26"/>
      <c r="J20" s="24">
        <f>J19+K19</f>
        <v>0</v>
      </c>
      <c r="K20" s="26"/>
      <c r="L20" s="24">
        <f>L19+M19</f>
        <v>294848750.99999988</v>
      </c>
      <c r="M20" s="25"/>
      <c r="N20" s="18">
        <f>B20+D20+F20+H20+J20</f>
        <v>294848750.99999988</v>
      </c>
      <c r="P20" s="5" t="s">
        <v>0</v>
      </c>
      <c r="Q20" s="24">
        <f>Q19+R19</f>
        <v>33400</v>
      </c>
      <c r="R20" s="26"/>
      <c r="S20" s="24">
        <f>S19+T19</f>
        <v>5481</v>
      </c>
      <c r="T20" s="26"/>
      <c r="U20" s="24">
        <f>U19+V19</f>
        <v>3626</v>
      </c>
      <c r="V20" s="26"/>
      <c r="W20" s="24">
        <f>W19+X19</f>
        <v>5707</v>
      </c>
      <c r="X20" s="26"/>
      <c r="Y20" s="24">
        <f>Y19+Z19</f>
        <v>711</v>
      </c>
      <c r="Z20" s="26"/>
      <c r="AA20" s="24">
        <f>AA19+AB19</f>
        <v>48925</v>
      </c>
      <c r="AB20" s="26"/>
      <c r="AC20" s="19">
        <f>Q20+S20+U20+W20+Y20</f>
        <v>48925</v>
      </c>
      <c r="AE20" s="5" t="s">
        <v>0</v>
      </c>
      <c r="AF20" s="27">
        <f>IFERROR(B20/Q20,"N.A.")</f>
        <v>6334.0535029940092</v>
      </c>
      <c r="AG20" s="28"/>
      <c r="AH20" s="27">
        <f>IFERROR(D20/S20,"N.A.")</f>
        <v>4710.396642948368</v>
      </c>
      <c r="AI20" s="28"/>
      <c r="AJ20" s="27">
        <f>IFERROR(F20/U20,"N.A.")</f>
        <v>6303.0750137893001</v>
      </c>
      <c r="AK20" s="28"/>
      <c r="AL20" s="27">
        <f>IFERROR(H20/W20,"N.A.")</f>
        <v>6066.0119151918698</v>
      </c>
      <c r="AM20" s="28"/>
      <c r="AN20" s="27">
        <f>IFERROR(J20/Y20,"N.A.")</f>
        <v>0</v>
      </c>
      <c r="AO20" s="28"/>
      <c r="AP20" s="27">
        <f>IFERROR(L20/AA20,"N.A.")</f>
        <v>6026.5457537046477</v>
      </c>
      <c r="AQ20" s="28"/>
      <c r="AR20" s="16">
        <f>IFERROR(N20/AC20, "N.A.")</f>
        <v>6026.5457537046477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8237640</v>
      </c>
      <c r="C27" s="2"/>
      <c r="D27" s="2">
        <v>5490480.0000000009</v>
      </c>
      <c r="E27" s="2"/>
      <c r="F27" s="2">
        <v>6959550.0000000009</v>
      </c>
      <c r="G27" s="2"/>
      <c r="H27" s="2">
        <v>18986840</v>
      </c>
      <c r="I27" s="2"/>
      <c r="J27" s="2">
        <v>0</v>
      </c>
      <c r="K27" s="2"/>
      <c r="L27" s="1">
        <f>B27+D27+F27+H27+J27</f>
        <v>39674510</v>
      </c>
      <c r="M27" s="13">
        <f>C27+E27+G27+I27+K27</f>
        <v>0</v>
      </c>
      <c r="N27" s="14">
        <f>L27+M27</f>
        <v>39674510</v>
      </c>
      <c r="P27" s="3" t="s">
        <v>12</v>
      </c>
      <c r="Q27" s="2">
        <v>1788</v>
      </c>
      <c r="R27" s="2">
        <v>0</v>
      </c>
      <c r="S27" s="2">
        <v>1241</v>
      </c>
      <c r="T27" s="2">
        <v>0</v>
      </c>
      <c r="U27" s="2">
        <v>890</v>
      </c>
      <c r="V27" s="2">
        <v>0</v>
      </c>
      <c r="W27" s="2">
        <v>2463</v>
      </c>
      <c r="X27" s="2">
        <v>0</v>
      </c>
      <c r="Y27" s="2">
        <v>360</v>
      </c>
      <c r="Z27" s="2">
        <v>0</v>
      </c>
      <c r="AA27" s="1">
        <f>Q27+S27+U27+W27+Y27</f>
        <v>6742</v>
      </c>
      <c r="AB27" s="13">
        <f>R27+T27+V27+X27+Z27</f>
        <v>0</v>
      </c>
      <c r="AC27" s="14">
        <f>AA27+AB27</f>
        <v>6742</v>
      </c>
      <c r="AE27" s="3" t="s">
        <v>12</v>
      </c>
      <c r="AF27" s="2">
        <f>IFERROR(B27/Q27, "N.A.")</f>
        <v>4607.1812080536911</v>
      </c>
      <c r="AG27" s="2" t="str">
        <f t="shared" ref="AG27:AG31" si="22">IFERROR(C27/R27, "N.A.")</f>
        <v>N.A.</v>
      </c>
      <c r="AH27" s="2">
        <f t="shared" ref="AH27:AH31" si="23">IFERROR(D27/S27, "N.A.")</f>
        <v>4424.2385173247385</v>
      </c>
      <c r="AI27" s="2" t="str">
        <f t="shared" ref="AI27:AI31" si="24">IFERROR(E27/T27, "N.A.")</f>
        <v>N.A.</v>
      </c>
      <c r="AJ27" s="2">
        <f t="shared" ref="AJ27:AJ31" si="25">IFERROR(F27/U27, "N.A.")</f>
        <v>7819.7191011235964</v>
      </c>
      <c r="AK27" s="2" t="str">
        <f t="shared" ref="AK27:AK31" si="26">IFERROR(G27/V27, "N.A.")</f>
        <v>N.A.</v>
      </c>
      <c r="AL27" s="2">
        <f t="shared" ref="AL27:AL31" si="27">IFERROR(H27/W27, "N.A.")</f>
        <v>7708.8266341859517</v>
      </c>
      <c r="AM27" s="2" t="str">
        <f t="shared" ref="AM27:AM31" si="28">IFERROR(I27/X27, "N.A.")</f>
        <v>N.A.</v>
      </c>
      <c r="AN27" s="2">
        <f t="shared" ref="AN27:AN31" si="29">IFERROR(J27/Y27, "N.A.")</f>
        <v>0</v>
      </c>
      <c r="AO27" s="2" t="str">
        <f t="shared" ref="AO27:AO31" si="30">IFERROR(K27/Z27, "N.A.")</f>
        <v>N.A.</v>
      </c>
      <c r="AP27" s="15">
        <f t="shared" ref="AP27:AP30" si="31">IFERROR(L27/AA27, "N.A.")</f>
        <v>5884.6796202907153</v>
      </c>
      <c r="AQ27" s="13" t="str">
        <f t="shared" ref="AQ27:AQ30" si="32">IFERROR(M27/AB27, "N.A.")</f>
        <v>N.A.</v>
      </c>
      <c r="AR27" s="14">
        <f t="shared" ref="AR27:AR30" si="33">IFERROR(N27/AC27, "N.A.")</f>
        <v>5884.6796202907153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0</v>
      </c>
      <c r="M28" s="13">
        <f t="shared" ref="M28:M30" si="35">C28+E28+G28+I28+K28</f>
        <v>0</v>
      </c>
      <c r="N28" s="14">
        <f t="shared" ref="N28:N30" si="36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0</v>
      </c>
      <c r="AB28" s="13">
        <f t="shared" ref="AB28:AB30" si="38">R28+T28+V28+X28+Z28</f>
        <v>0</v>
      </c>
      <c r="AC28" s="14">
        <f t="shared" ref="AC28:AC30" si="39">AA28+AB28</f>
        <v>0</v>
      </c>
      <c r="AE28" s="3" t="s">
        <v>13</v>
      </c>
      <c r="AF28" s="2" t="str">
        <f t="shared" ref="AF28:AF31" si="40">IFERROR(B28/Q28, "N.A.")</f>
        <v>N.A.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 t="str">
        <f t="shared" si="31"/>
        <v>N.A.</v>
      </c>
      <c r="AQ28" s="13" t="str">
        <f t="shared" si="32"/>
        <v>N.A.</v>
      </c>
      <c r="AR28" s="14" t="str">
        <f t="shared" si="33"/>
        <v>N.A.</v>
      </c>
    </row>
    <row r="29" spans="1:44" ht="15" customHeight="1" thickBot="1" x14ac:dyDescent="0.3">
      <c r="A29" s="3" t="s">
        <v>14</v>
      </c>
      <c r="B29" s="2">
        <v>17782554.000000004</v>
      </c>
      <c r="C29" s="2">
        <v>90567110</v>
      </c>
      <c r="D29" s="2">
        <v>12865704</v>
      </c>
      <c r="E29" s="2">
        <v>3861500.0000000005</v>
      </c>
      <c r="F29" s="2"/>
      <c r="G29" s="2">
        <v>14491400</v>
      </c>
      <c r="H29" s="2"/>
      <c r="I29" s="2">
        <v>6022820</v>
      </c>
      <c r="J29" s="2"/>
      <c r="K29" s="2"/>
      <c r="L29" s="1">
        <f t="shared" si="34"/>
        <v>30648258.000000004</v>
      </c>
      <c r="M29" s="13">
        <f t="shared" si="35"/>
        <v>114942830</v>
      </c>
      <c r="N29" s="14">
        <f t="shared" si="36"/>
        <v>145591088</v>
      </c>
      <c r="P29" s="3" t="s">
        <v>14</v>
      </c>
      <c r="Q29" s="2">
        <v>3165</v>
      </c>
      <c r="R29" s="2">
        <v>12565</v>
      </c>
      <c r="S29" s="2">
        <v>2591</v>
      </c>
      <c r="T29" s="2">
        <v>596</v>
      </c>
      <c r="U29" s="2">
        <v>0</v>
      </c>
      <c r="V29" s="2">
        <v>2034</v>
      </c>
      <c r="W29" s="2">
        <v>0</v>
      </c>
      <c r="X29" s="2">
        <v>666</v>
      </c>
      <c r="Y29" s="2">
        <v>0</v>
      </c>
      <c r="Z29" s="2">
        <v>0</v>
      </c>
      <c r="AA29" s="1">
        <f t="shared" si="37"/>
        <v>5756</v>
      </c>
      <c r="AB29" s="13">
        <f t="shared" si="38"/>
        <v>15861</v>
      </c>
      <c r="AC29" s="14">
        <f t="shared" si="39"/>
        <v>21617</v>
      </c>
      <c r="AE29" s="3" t="s">
        <v>14</v>
      </c>
      <c r="AF29" s="2">
        <f t="shared" si="40"/>
        <v>5618.50047393365</v>
      </c>
      <c r="AG29" s="2">
        <f t="shared" si="22"/>
        <v>7207.8877835256662</v>
      </c>
      <c r="AH29" s="2">
        <f t="shared" si="23"/>
        <v>4965.5360864531067</v>
      </c>
      <c r="AI29" s="2">
        <f t="shared" si="24"/>
        <v>6479.0268456375843</v>
      </c>
      <c r="AJ29" s="2" t="str">
        <f t="shared" si="25"/>
        <v>N.A.</v>
      </c>
      <c r="AK29" s="2">
        <f t="shared" si="26"/>
        <v>7124.5821042281223</v>
      </c>
      <c r="AL29" s="2" t="str">
        <f t="shared" si="27"/>
        <v>N.A.</v>
      </c>
      <c r="AM29" s="2">
        <f t="shared" si="28"/>
        <v>9043.2732732732729</v>
      </c>
      <c r="AN29" s="2" t="str">
        <f t="shared" si="29"/>
        <v>N.A.</v>
      </c>
      <c r="AO29" s="2" t="str">
        <f t="shared" si="30"/>
        <v>N.A.</v>
      </c>
      <c r="AP29" s="15">
        <f t="shared" si="31"/>
        <v>5324.5757470465605</v>
      </c>
      <c r="AQ29" s="13">
        <f t="shared" si="32"/>
        <v>7246.8841813252629</v>
      </c>
      <c r="AR29" s="14">
        <f t="shared" si="33"/>
        <v>6735.0274321136139</v>
      </c>
    </row>
    <row r="30" spans="1:44" ht="15" customHeight="1" thickBot="1" x14ac:dyDescent="0.3">
      <c r="A30" s="3" t="s">
        <v>15</v>
      </c>
      <c r="B30" s="2"/>
      <c r="C30" s="2"/>
      <c r="D30" s="2">
        <v>0</v>
      </c>
      <c r="E30" s="2"/>
      <c r="F30" s="2"/>
      <c r="G30" s="2"/>
      <c r="H30" s="2"/>
      <c r="I30" s="2"/>
      <c r="J30" s="2"/>
      <c r="K30" s="2"/>
      <c r="L30" s="1">
        <f t="shared" si="34"/>
        <v>0</v>
      </c>
      <c r="M30" s="13">
        <f t="shared" si="35"/>
        <v>0</v>
      </c>
      <c r="N30" s="14">
        <f t="shared" si="36"/>
        <v>0</v>
      </c>
      <c r="P30" s="3" t="s">
        <v>15</v>
      </c>
      <c r="Q30" s="2">
        <v>0</v>
      </c>
      <c r="R30" s="2">
        <v>0</v>
      </c>
      <c r="S30" s="2">
        <v>171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171</v>
      </c>
      <c r="AB30" s="13">
        <f t="shared" si="38"/>
        <v>0</v>
      </c>
      <c r="AC30" s="17">
        <f t="shared" si="39"/>
        <v>171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>
        <f t="shared" si="23"/>
        <v>0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0</v>
      </c>
      <c r="AQ30" s="13" t="str">
        <f t="shared" si="32"/>
        <v>N.A.</v>
      </c>
      <c r="AR30" s="14">
        <f t="shared" si="33"/>
        <v>0</v>
      </c>
    </row>
    <row r="31" spans="1:44" ht="15" customHeight="1" thickBot="1" x14ac:dyDescent="0.3">
      <c r="A31" s="4" t="s">
        <v>16</v>
      </c>
      <c r="B31" s="2">
        <v>26020194</v>
      </c>
      <c r="C31" s="2">
        <v>90567110</v>
      </c>
      <c r="D31" s="2">
        <v>18356184</v>
      </c>
      <c r="E31" s="2">
        <v>3861500.0000000005</v>
      </c>
      <c r="F31" s="2">
        <v>6959550.0000000009</v>
      </c>
      <c r="G31" s="2">
        <v>14491400</v>
      </c>
      <c r="H31" s="2">
        <v>18986840</v>
      </c>
      <c r="I31" s="2">
        <v>6022820</v>
      </c>
      <c r="J31" s="2">
        <v>0</v>
      </c>
      <c r="K31" s="2"/>
      <c r="L31" s="1">
        <f t="shared" ref="L31" si="41">B31+D31+F31+H31+J31</f>
        <v>70322768</v>
      </c>
      <c r="M31" s="13">
        <f t="shared" ref="M31" si="42">C31+E31+G31+I31+K31</f>
        <v>114942830</v>
      </c>
      <c r="N31" s="17">
        <f t="shared" ref="N31" si="43">L31+M31</f>
        <v>185265598</v>
      </c>
      <c r="P31" s="4" t="s">
        <v>16</v>
      </c>
      <c r="Q31" s="2">
        <v>4953</v>
      </c>
      <c r="R31" s="2">
        <v>12565</v>
      </c>
      <c r="S31" s="2">
        <v>4003</v>
      </c>
      <c r="T31" s="2">
        <v>596</v>
      </c>
      <c r="U31" s="2">
        <v>890</v>
      </c>
      <c r="V31" s="2">
        <v>2034</v>
      </c>
      <c r="W31" s="2">
        <v>2463</v>
      </c>
      <c r="X31" s="2">
        <v>666</v>
      </c>
      <c r="Y31" s="2">
        <v>360</v>
      </c>
      <c r="Z31" s="2">
        <v>0</v>
      </c>
      <c r="AA31" s="1">
        <f t="shared" ref="AA31" si="44">Q31+S31+U31+W31+Y31</f>
        <v>12669</v>
      </c>
      <c r="AB31" s="13">
        <f t="shared" ref="AB31" si="45">R31+T31+V31+X31+Z31</f>
        <v>15861</v>
      </c>
      <c r="AC31" s="14">
        <f t="shared" ref="AC31" si="46">AA31+AB31</f>
        <v>28530</v>
      </c>
      <c r="AE31" s="4" t="s">
        <v>16</v>
      </c>
      <c r="AF31" s="2">
        <f t="shared" si="40"/>
        <v>5253.4209569957602</v>
      </c>
      <c r="AG31" s="2">
        <f t="shared" si="22"/>
        <v>7207.8877835256662</v>
      </c>
      <c r="AH31" s="2">
        <f t="shared" si="23"/>
        <v>4585.6067949038224</v>
      </c>
      <c r="AI31" s="2">
        <f t="shared" si="24"/>
        <v>6479.0268456375843</v>
      </c>
      <c r="AJ31" s="2">
        <f t="shared" si="25"/>
        <v>7819.7191011235964</v>
      </c>
      <c r="AK31" s="2">
        <f t="shared" si="26"/>
        <v>7124.5821042281223</v>
      </c>
      <c r="AL31" s="2">
        <f t="shared" si="27"/>
        <v>7708.8266341859517</v>
      </c>
      <c r="AM31" s="2">
        <f t="shared" si="28"/>
        <v>9043.2732732732729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5550.7749625069064</v>
      </c>
      <c r="AQ31" s="13">
        <f t="shared" ref="AQ31" si="48">IFERROR(M31/AB31, "N.A.")</f>
        <v>7246.8841813252629</v>
      </c>
      <c r="AR31" s="14">
        <f t="shared" ref="AR31" si="49">IFERROR(N31/AC31, "N.A.")</f>
        <v>6493.7118121275853</v>
      </c>
    </row>
    <row r="32" spans="1:44" ht="15" customHeight="1" thickBot="1" x14ac:dyDescent="0.3">
      <c r="A32" s="5" t="s">
        <v>0</v>
      </c>
      <c r="B32" s="24">
        <f>B31+C31</f>
        <v>116587304</v>
      </c>
      <c r="C32" s="26"/>
      <c r="D32" s="24">
        <f>D31+E31</f>
        <v>22217684</v>
      </c>
      <c r="E32" s="26"/>
      <c r="F32" s="24">
        <f>F31+G31</f>
        <v>21450950</v>
      </c>
      <c r="G32" s="26"/>
      <c r="H32" s="24">
        <f>H31+I31</f>
        <v>25009660</v>
      </c>
      <c r="I32" s="26"/>
      <c r="J32" s="24">
        <f>J31+K31</f>
        <v>0</v>
      </c>
      <c r="K32" s="26"/>
      <c r="L32" s="24">
        <f>L31+M31</f>
        <v>185265598</v>
      </c>
      <c r="M32" s="25"/>
      <c r="N32" s="18">
        <f>B32+D32+F32+H32+J32</f>
        <v>185265598</v>
      </c>
      <c r="P32" s="5" t="s">
        <v>0</v>
      </c>
      <c r="Q32" s="24">
        <f>Q31+R31</f>
        <v>17518</v>
      </c>
      <c r="R32" s="26"/>
      <c r="S32" s="24">
        <f>S31+T31</f>
        <v>4599</v>
      </c>
      <c r="T32" s="26"/>
      <c r="U32" s="24">
        <f>U31+V31</f>
        <v>2924</v>
      </c>
      <c r="V32" s="26"/>
      <c r="W32" s="24">
        <f>W31+X31</f>
        <v>3129</v>
      </c>
      <c r="X32" s="26"/>
      <c r="Y32" s="24">
        <f>Y31+Z31</f>
        <v>360</v>
      </c>
      <c r="Z32" s="26"/>
      <c r="AA32" s="24">
        <f>AA31+AB31</f>
        <v>28530</v>
      </c>
      <c r="AB32" s="26"/>
      <c r="AC32" s="19">
        <f>Q32+S32+U32+W32+Y32</f>
        <v>28530</v>
      </c>
      <c r="AE32" s="5" t="s">
        <v>0</v>
      </c>
      <c r="AF32" s="27">
        <f>IFERROR(B32/Q32,"N.A.")</f>
        <v>6655.2862198881148</v>
      </c>
      <c r="AG32" s="28"/>
      <c r="AH32" s="27">
        <f>IFERROR(D32/S32,"N.A.")</f>
        <v>4830.981517721244</v>
      </c>
      <c r="AI32" s="28"/>
      <c r="AJ32" s="27">
        <f>IFERROR(F32/U32,"N.A.")</f>
        <v>7336.1662106703143</v>
      </c>
      <c r="AK32" s="28"/>
      <c r="AL32" s="27">
        <f>IFERROR(H32/W32,"N.A.")</f>
        <v>7992.8603387663788</v>
      </c>
      <c r="AM32" s="28"/>
      <c r="AN32" s="27">
        <f>IFERROR(J32/Y32,"N.A.")</f>
        <v>0</v>
      </c>
      <c r="AO32" s="28"/>
      <c r="AP32" s="27">
        <f>IFERROR(L32/AA32,"N.A.")</f>
        <v>6493.7118121275853</v>
      </c>
      <c r="AQ32" s="28"/>
      <c r="AR32" s="16">
        <f>IFERROR(N32/AC32, "N.A.")</f>
        <v>6493.7118121275853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832049.99999999988</v>
      </c>
      <c r="C39" s="2"/>
      <c r="D39" s="2"/>
      <c r="E39" s="2"/>
      <c r="F39" s="2"/>
      <c r="G39" s="2"/>
      <c r="H39" s="2">
        <v>6261620</v>
      </c>
      <c r="I39" s="2"/>
      <c r="J39" s="2"/>
      <c r="K39" s="2"/>
      <c r="L39" s="1">
        <f>B39+D39+F39+H39+J39</f>
        <v>7093670</v>
      </c>
      <c r="M39" s="13">
        <f>C39+E39+G39+I39+K39</f>
        <v>0</v>
      </c>
      <c r="N39" s="14">
        <f>L39+M39</f>
        <v>7093670</v>
      </c>
      <c r="P39" s="3" t="s">
        <v>12</v>
      </c>
      <c r="Q39" s="2">
        <v>351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1808</v>
      </c>
      <c r="X39" s="2">
        <v>0</v>
      </c>
      <c r="Y39" s="2">
        <v>0</v>
      </c>
      <c r="Z39" s="2">
        <v>0</v>
      </c>
      <c r="AA39" s="1">
        <f>Q39+S39+U39+W39+Y39</f>
        <v>2159</v>
      </c>
      <c r="AB39" s="13">
        <f>R39+T39+V39+X39+Z39</f>
        <v>0</v>
      </c>
      <c r="AC39" s="14">
        <f>AA39+AB39</f>
        <v>2159</v>
      </c>
      <c r="AE39" s="3" t="s">
        <v>12</v>
      </c>
      <c r="AF39" s="2">
        <f>IFERROR(B39/Q39, "N.A.")</f>
        <v>2370.5128205128203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 t="str">
        <f t="shared" ref="AJ39:AJ43" si="53">IFERROR(F39/U39, "N.A.")</f>
        <v>N.A.</v>
      </c>
      <c r="AK39" s="2" t="str">
        <f t="shared" ref="AK39:AK43" si="54">IFERROR(G39/V39, "N.A.")</f>
        <v>N.A.</v>
      </c>
      <c r="AL39" s="2">
        <f t="shared" ref="AL39:AL43" si="55">IFERROR(H39/W39, "N.A.")</f>
        <v>3463.2853982300885</v>
      </c>
      <c r="AM39" s="2" t="str">
        <f t="shared" ref="AM39:AM43" si="56">IFERROR(I39/X39, "N.A.")</f>
        <v>N.A.</v>
      </c>
      <c r="AN39" s="2" t="str">
        <f t="shared" ref="AN39:AN43" si="57">IFERROR(J39/Y39, "N.A.")</f>
        <v>N.A.</v>
      </c>
      <c r="AO39" s="2" t="str">
        <f t="shared" ref="AO39:AO43" si="58">IFERROR(K39/Z39, "N.A.")</f>
        <v>N.A.</v>
      </c>
      <c r="AP39" s="15">
        <f t="shared" ref="AP39:AP42" si="59">IFERROR(L39/AA39, "N.A.")</f>
        <v>3285.6276053728579</v>
      </c>
      <c r="AQ39" s="13" t="str">
        <f t="shared" ref="AQ39:AQ42" si="60">IFERROR(M39/AB39, "N.A.")</f>
        <v>N.A.</v>
      </c>
      <c r="AR39" s="14">
        <f t="shared" ref="AR39:AR42" si="61">IFERROR(N39/AC39, "N.A.")</f>
        <v>3285.6276053728579</v>
      </c>
    </row>
    <row r="40" spans="1:44" ht="15" customHeight="1" thickBot="1" x14ac:dyDescent="0.3">
      <c r="A40" s="3" t="s">
        <v>13</v>
      </c>
      <c r="B40" s="2">
        <v>5559126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5559126</v>
      </c>
      <c r="M40" s="13">
        <f t="shared" ref="M40:M42" si="63">C40+E40+G40+I40+K40</f>
        <v>0</v>
      </c>
      <c r="N40" s="14">
        <f t="shared" ref="N40:N42" si="64">L40+M40</f>
        <v>5559126</v>
      </c>
      <c r="P40" s="3" t="s">
        <v>13</v>
      </c>
      <c r="Q40" s="2">
        <v>1427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1427</v>
      </c>
      <c r="AB40" s="13">
        <f t="shared" ref="AB40:AB42" si="66">R40+T40+V40+X40+Z40</f>
        <v>0</v>
      </c>
      <c r="AC40" s="14">
        <f t="shared" ref="AC40:AC42" si="67">AA40+AB40</f>
        <v>1427</v>
      </c>
      <c r="AE40" s="3" t="s">
        <v>13</v>
      </c>
      <c r="AF40" s="2">
        <f t="shared" ref="AF40:AF43" si="68">IFERROR(B40/Q40, "N.A.")</f>
        <v>3895.6734407848635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3895.6734407848635</v>
      </c>
      <c r="AQ40" s="13" t="str">
        <f t="shared" si="60"/>
        <v>N.A.</v>
      </c>
      <c r="AR40" s="14">
        <f t="shared" si="61"/>
        <v>3895.6734407848635</v>
      </c>
    </row>
    <row r="41" spans="1:44" ht="15" customHeight="1" thickBot="1" x14ac:dyDescent="0.3">
      <c r="A41" s="3" t="s">
        <v>14</v>
      </c>
      <c r="B41" s="2">
        <v>12213626.999999998</v>
      </c>
      <c r="C41" s="2">
        <v>76365279.999999955</v>
      </c>
      <c r="D41" s="2">
        <v>3599999.9999999995</v>
      </c>
      <c r="E41" s="2"/>
      <c r="F41" s="2"/>
      <c r="G41" s="2">
        <v>1404000</v>
      </c>
      <c r="H41" s="2"/>
      <c r="I41" s="2">
        <v>3347450</v>
      </c>
      <c r="J41" s="2">
        <v>0</v>
      </c>
      <c r="K41" s="2"/>
      <c r="L41" s="1">
        <f t="shared" si="62"/>
        <v>15813626.999999998</v>
      </c>
      <c r="M41" s="13">
        <f t="shared" si="63"/>
        <v>81116729.999999955</v>
      </c>
      <c r="N41" s="14">
        <f t="shared" si="64"/>
        <v>96930356.999999955</v>
      </c>
      <c r="P41" s="3" t="s">
        <v>14</v>
      </c>
      <c r="Q41" s="2">
        <v>2667</v>
      </c>
      <c r="R41" s="2">
        <v>11437</v>
      </c>
      <c r="S41" s="2">
        <v>882</v>
      </c>
      <c r="T41" s="2">
        <v>0</v>
      </c>
      <c r="U41" s="2">
        <v>0</v>
      </c>
      <c r="V41" s="2">
        <v>702</v>
      </c>
      <c r="W41" s="2">
        <v>0</v>
      </c>
      <c r="X41" s="2">
        <v>770</v>
      </c>
      <c r="Y41" s="2">
        <v>351</v>
      </c>
      <c r="Z41" s="2">
        <v>0</v>
      </c>
      <c r="AA41" s="1">
        <f t="shared" si="65"/>
        <v>3900</v>
      </c>
      <c r="AB41" s="13">
        <f t="shared" si="66"/>
        <v>12909</v>
      </c>
      <c r="AC41" s="14">
        <f t="shared" si="67"/>
        <v>16809</v>
      </c>
      <c r="AE41" s="3" t="s">
        <v>14</v>
      </c>
      <c r="AF41" s="2">
        <f t="shared" si="68"/>
        <v>4579.5376827896507</v>
      </c>
      <c r="AG41" s="2">
        <f t="shared" si="50"/>
        <v>6677.037684707524</v>
      </c>
      <c r="AH41" s="2">
        <f t="shared" si="51"/>
        <v>4081.6326530612241</v>
      </c>
      <c r="AI41" s="2" t="str">
        <f t="shared" si="52"/>
        <v>N.A.</v>
      </c>
      <c r="AJ41" s="2" t="str">
        <f t="shared" si="53"/>
        <v>N.A.</v>
      </c>
      <c r="AK41" s="2">
        <f t="shared" si="54"/>
        <v>2000</v>
      </c>
      <c r="AL41" s="2" t="str">
        <f t="shared" si="55"/>
        <v>N.A.</v>
      </c>
      <c r="AM41" s="2">
        <f t="shared" si="56"/>
        <v>4347.3376623376626</v>
      </c>
      <c r="AN41" s="2">
        <f t="shared" si="57"/>
        <v>0</v>
      </c>
      <c r="AO41" s="2" t="str">
        <f t="shared" si="58"/>
        <v>N.A.</v>
      </c>
      <c r="AP41" s="15">
        <f t="shared" si="59"/>
        <v>4054.7761538461532</v>
      </c>
      <c r="AQ41" s="13">
        <f t="shared" si="60"/>
        <v>6283.7346037648122</v>
      </c>
      <c r="AR41" s="14">
        <f t="shared" si="61"/>
        <v>5766.5748706050308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18604803.000000004</v>
      </c>
      <c r="C43" s="2">
        <v>76365279.999999955</v>
      </c>
      <c r="D43" s="2">
        <v>3599999.9999999995</v>
      </c>
      <c r="E43" s="2"/>
      <c r="F43" s="2"/>
      <c r="G43" s="2">
        <v>1404000</v>
      </c>
      <c r="H43" s="2">
        <v>6261620</v>
      </c>
      <c r="I43" s="2">
        <v>3347450</v>
      </c>
      <c r="J43" s="2">
        <v>0</v>
      </c>
      <c r="K43" s="2"/>
      <c r="L43" s="1">
        <f t="shared" ref="L43" si="69">B43+D43+F43+H43+J43</f>
        <v>28466423.000000004</v>
      </c>
      <c r="M43" s="13">
        <f t="shared" ref="M43" si="70">C43+E43+G43+I43+K43</f>
        <v>81116729.999999955</v>
      </c>
      <c r="N43" s="17">
        <f t="shared" ref="N43" si="71">L43+M43</f>
        <v>109583152.99999996</v>
      </c>
      <c r="P43" s="4" t="s">
        <v>16</v>
      </c>
      <c r="Q43" s="2">
        <v>4445</v>
      </c>
      <c r="R43" s="2">
        <v>11437</v>
      </c>
      <c r="S43" s="2">
        <v>882</v>
      </c>
      <c r="T43" s="2">
        <v>0</v>
      </c>
      <c r="U43" s="2">
        <v>0</v>
      </c>
      <c r="V43" s="2">
        <v>702</v>
      </c>
      <c r="W43" s="2">
        <v>1808</v>
      </c>
      <c r="X43" s="2">
        <v>770</v>
      </c>
      <c r="Y43" s="2">
        <v>351</v>
      </c>
      <c r="Z43" s="2">
        <v>0</v>
      </c>
      <c r="AA43" s="1">
        <f t="shared" ref="AA43" si="72">Q43+S43+U43+W43+Y43</f>
        <v>7486</v>
      </c>
      <c r="AB43" s="13">
        <f t="shared" ref="AB43" si="73">R43+T43+V43+X43+Z43</f>
        <v>12909</v>
      </c>
      <c r="AC43" s="17">
        <f t="shared" ref="AC43" si="74">AA43+AB43</f>
        <v>20395</v>
      </c>
      <c r="AE43" s="4" t="s">
        <v>16</v>
      </c>
      <c r="AF43" s="2">
        <f t="shared" si="68"/>
        <v>4185.5574803149611</v>
      </c>
      <c r="AG43" s="2">
        <f t="shared" si="50"/>
        <v>6677.037684707524</v>
      </c>
      <c r="AH43" s="2">
        <f t="shared" si="51"/>
        <v>4081.6326530612241</v>
      </c>
      <c r="AI43" s="2" t="str">
        <f t="shared" si="52"/>
        <v>N.A.</v>
      </c>
      <c r="AJ43" s="2" t="str">
        <f t="shared" si="53"/>
        <v>N.A.</v>
      </c>
      <c r="AK43" s="2">
        <f t="shared" si="54"/>
        <v>2000</v>
      </c>
      <c r="AL43" s="2">
        <f t="shared" si="55"/>
        <v>3463.2853982300885</v>
      </c>
      <c r="AM43" s="2">
        <f t="shared" si="56"/>
        <v>4347.3376623376626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3802.6212930804172</v>
      </c>
      <c r="AQ43" s="13">
        <f t="shared" ref="AQ43" si="76">IFERROR(M43/AB43, "N.A.")</f>
        <v>6283.7346037648122</v>
      </c>
      <c r="AR43" s="14">
        <f t="shared" ref="AR43" si="77">IFERROR(N43/AC43, "N.A.")</f>
        <v>5373.0401078695741</v>
      </c>
    </row>
    <row r="44" spans="1:44" ht="15" customHeight="1" thickBot="1" x14ac:dyDescent="0.3">
      <c r="A44" s="5" t="s">
        <v>0</v>
      </c>
      <c r="B44" s="24">
        <f>B43+C43</f>
        <v>94970082.999999955</v>
      </c>
      <c r="C44" s="26"/>
      <c r="D44" s="24">
        <f>D43+E43</f>
        <v>3599999.9999999995</v>
      </c>
      <c r="E44" s="26"/>
      <c r="F44" s="24">
        <f>F43+G43</f>
        <v>1404000</v>
      </c>
      <c r="G44" s="26"/>
      <c r="H44" s="24">
        <f>H43+I43</f>
        <v>9609070</v>
      </c>
      <c r="I44" s="26"/>
      <c r="J44" s="24">
        <f>J43+K43</f>
        <v>0</v>
      </c>
      <c r="K44" s="26"/>
      <c r="L44" s="24">
        <f>L43+M43</f>
        <v>109583152.99999996</v>
      </c>
      <c r="M44" s="25"/>
      <c r="N44" s="18">
        <f>B44+D44+F44+H44+J44</f>
        <v>109583152.99999996</v>
      </c>
      <c r="P44" s="5" t="s">
        <v>0</v>
      </c>
      <c r="Q44" s="24">
        <f>Q43+R43</f>
        <v>15882</v>
      </c>
      <c r="R44" s="26"/>
      <c r="S44" s="24">
        <f>S43+T43</f>
        <v>882</v>
      </c>
      <c r="T44" s="26"/>
      <c r="U44" s="24">
        <f>U43+V43</f>
        <v>702</v>
      </c>
      <c r="V44" s="26"/>
      <c r="W44" s="24">
        <f>W43+X43</f>
        <v>2578</v>
      </c>
      <c r="X44" s="26"/>
      <c r="Y44" s="24">
        <f>Y43+Z43</f>
        <v>351</v>
      </c>
      <c r="Z44" s="26"/>
      <c r="AA44" s="24">
        <f>AA43+AB43</f>
        <v>20395</v>
      </c>
      <c r="AB44" s="25"/>
      <c r="AC44" s="18">
        <f>Q44+S44+U44+W44+Y44</f>
        <v>20395</v>
      </c>
      <c r="AE44" s="5" t="s">
        <v>0</v>
      </c>
      <c r="AF44" s="27">
        <f>IFERROR(B44/Q44,"N.A.")</f>
        <v>5979.7307014229918</v>
      </c>
      <c r="AG44" s="28"/>
      <c r="AH44" s="27">
        <f>IFERROR(D44/S44,"N.A.")</f>
        <v>4081.6326530612241</v>
      </c>
      <c r="AI44" s="28"/>
      <c r="AJ44" s="27">
        <f>IFERROR(F44/U44,"N.A.")</f>
        <v>2000</v>
      </c>
      <c r="AK44" s="28"/>
      <c r="AL44" s="27">
        <f>IFERROR(H44/W44,"N.A.")</f>
        <v>3727.3351435221102</v>
      </c>
      <c r="AM44" s="28"/>
      <c r="AN44" s="27">
        <f>IFERROR(J44/Y44,"N.A.")</f>
        <v>0</v>
      </c>
      <c r="AO44" s="28"/>
      <c r="AP44" s="27">
        <f>IFERROR(L44/AA44,"N.A.")</f>
        <v>5373.0401078695741</v>
      </c>
      <c r="AQ44" s="28"/>
      <c r="AR44" s="16">
        <f>IFERROR(N44/AC44, "N.A.")</f>
        <v>5373.0401078695741</v>
      </c>
    </row>
  </sheetData>
  <mergeCells count="144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/>
      <c r="AB27" s="13"/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/>
      <c r="AB28" s="13"/>
      <c r="AC28" s="14">
        <f t="shared" ref="AC28:AC30" si="18">AA28+AB28</f>
        <v>0</v>
      </c>
      <c r="AE28" s="3" t="s">
        <v>13</v>
      </c>
      <c r="AF28" s="2" t="str">
        <f t="shared" ref="AF28:AF31" si="19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/>
      <c r="AB29" s="13"/>
      <c r="AC29" s="14">
        <f t="shared" si="18"/>
        <v>0</v>
      </c>
      <c r="AE29" s="3" t="s">
        <v>14</v>
      </c>
      <c r="AF29" s="2" t="str">
        <f t="shared" si="19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/>
      <c r="AB30" s="13"/>
      <c r="AC30" s="17">
        <f t="shared" si="18"/>
        <v>0</v>
      </c>
      <c r="AE30" s="3" t="s">
        <v>15</v>
      </c>
      <c r="AF30" s="2" t="str">
        <f t="shared" si="19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0">B31+D31+F31+H31+J31</f>
        <v>0</v>
      </c>
      <c r="M31" s="13">
        <f t="shared" ref="M31" si="21">C31+E31+G31+I31+K31</f>
        <v>0</v>
      </c>
      <c r="N31" s="17">
        <f t="shared" ref="N31" si="22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/>
      <c r="AB31" s="13"/>
      <c r="AC31" s="14">
        <f t="shared" ref="AC31" si="23">AA31+AB31</f>
        <v>0</v>
      </c>
      <c r="AE31" s="4" t="s">
        <v>16</v>
      </c>
      <c r="AF31" s="2" t="str">
        <f t="shared" si="19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4">IFERROR(L31/AA31, "N.A.")</f>
        <v>N.A.</v>
      </c>
      <c r="AQ31" s="13" t="str">
        <f t="shared" ref="AQ31" si="25">IFERROR(M31/AB31, "N.A.")</f>
        <v>N.A.</v>
      </c>
      <c r="AR31" s="14" t="str">
        <f t="shared" ref="AR31" si="26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27">IFERROR(C39/R39, "N.A.")</f>
        <v>N.A.</v>
      </c>
      <c r="AH39" s="2" t="str">
        <f t="shared" si="27"/>
        <v>N.A.</v>
      </c>
      <c r="AI39" s="2" t="str">
        <f t="shared" si="27"/>
        <v>N.A.</v>
      </c>
      <c r="AJ39" s="2" t="str">
        <f t="shared" si="27"/>
        <v>N.A.</v>
      </c>
      <c r="AK39" s="2" t="str">
        <f t="shared" si="27"/>
        <v>N.A.</v>
      </c>
      <c r="AL39" s="2" t="str">
        <f t="shared" si="27"/>
        <v>N.A.</v>
      </c>
      <c r="AM39" s="2" t="str">
        <f t="shared" si="27"/>
        <v>N.A.</v>
      </c>
      <c r="AN39" s="2" t="str">
        <f t="shared" si="27"/>
        <v>N.A.</v>
      </c>
      <c r="AO39" s="2" t="str">
        <f t="shared" si="27"/>
        <v>N.A.</v>
      </c>
      <c r="AP39" s="15" t="str">
        <f t="shared" si="27"/>
        <v>N.A.</v>
      </c>
      <c r="AQ39" s="13" t="str">
        <f t="shared" si="27"/>
        <v>N.A.</v>
      </c>
      <c r="AR39" s="14" t="str">
        <f t="shared" si="27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28">B40+D40+F40+H40+J40</f>
        <v>0</v>
      </c>
      <c r="M40" s="13">
        <f t="shared" si="28"/>
        <v>0</v>
      </c>
      <c r="N40" s="14">
        <f t="shared" ref="N40:N42" si="29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0">Q40+S40+U40+W40+Y40</f>
        <v>0</v>
      </c>
      <c r="AB40" s="13">
        <f t="shared" si="30"/>
        <v>0</v>
      </c>
      <c r="AC40" s="14">
        <f t="shared" ref="AC40:AC42" si="31">AA40+AB40</f>
        <v>0</v>
      </c>
      <c r="AE40" s="3" t="s">
        <v>13</v>
      </c>
      <c r="AF40" s="2" t="str">
        <f t="shared" ref="AF40:AF43" si="32">IFERROR(B40/Q40, "N.A.")</f>
        <v>N.A.</v>
      </c>
      <c r="AG40" s="2" t="str">
        <f t="shared" si="27"/>
        <v>N.A.</v>
      </c>
      <c r="AH40" s="2" t="str">
        <f t="shared" si="27"/>
        <v>N.A.</v>
      </c>
      <c r="AI40" s="2" t="str">
        <f t="shared" si="27"/>
        <v>N.A.</v>
      </c>
      <c r="AJ40" s="2" t="str">
        <f t="shared" si="27"/>
        <v>N.A.</v>
      </c>
      <c r="AK40" s="2" t="str">
        <f t="shared" si="27"/>
        <v>N.A.</v>
      </c>
      <c r="AL40" s="2" t="str">
        <f t="shared" si="27"/>
        <v>N.A.</v>
      </c>
      <c r="AM40" s="2" t="str">
        <f t="shared" si="27"/>
        <v>N.A.</v>
      </c>
      <c r="AN40" s="2" t="str">
        <f t="shared" si="27"/>
        <v>N.A.</v>
      </c>
      <c r="AO40" s="2" t="str">
        <f t="shared" si="27"/>
        <v>N.A.</v>
      </c>
      <c r="AP40" s="15" t="str">
        <f t="shared" si="27"/>
        <v>N.A.</v>
      </c>
      <c r="AQ40" s="13" t="str">
        <f t="shared" si="27"/>
        <v>N.A.</v>
      </c>
      <c r="AR40" s="14" t="str">
        <f t="shared" si="27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8"/>
        <v>0</v>
      </c>
      <c r="M41" s="13">
        <f t="shared" si="28"/>
        <v>0</v>
      </c>
      <c r="N41" s="14">
        <f t="shared" si="29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0"/>
        <v>0</v>
      </c>
      <c r="AB41" s="13">
        <f t="shared" si="30"/>
        <v>0</v>
      </c>
      <c r="AC41" s="14">
        <f t="shared" si="31"/>
        <v>0</v>
      </c>
      <c r="AE41" s="3" t="s">
        <v>14</v>
      </c>
      <c r="AF41" s="2" t="str">
        <f t="shared" si="32"/>
        <v>N.A.</v>
      </c>
      <c r="AG41" s="2" t="str">
        <f t="shared" si="27"/>
        <v>N.A.</v>
      </c>
      <c r="AH41" s="2" t="str">
        <f t="shared" si="27"/>
        <v>N.A.</v>
      </c>
      <c r="AI41" s="2" t="str">
        <f t="shared" si="27"/>
        <v>N.A.</v>
      </c>
      <c r="AJ41" s="2" t="str">
        <f t="shared" si="27"/>
        <v>N.A.</v>
      </c>
      <c r="AK41" s="2" t="str">
        <f t="shared" si="27"/>
        <v>N.A.</v>
      </c>
      <c r="AL41" s="2" t="str">
        <f t="shared" si="27"/>
        <v>N.A.</v>
      </c>
      <c r="AM41" s="2" t="str">
        <f t="shared" si="27"/>
        <v>N.A.</v>
      </c>
      <c r="AN41" s="2" t="str">
        <f t="shared" si="27"/>
        <v>N.A.</v>
      </c>
      <c r="AO41" s="2" t="str">
        <f t="shared" si="27"/>
        <v>N.A.</v>
      </c>
      <c r="AP41" s="15" t="str">
        <f t="shared" si="27"/>
        <v>N.A.</v>
      </c>
      <c r="AQ41" s="13" t="str">
        <f t="shared" si="27"/>
        <v>N.A.</v>
      </c>
      <c r="AR41" s="14" t="str">
        <f t="shared" si="27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8"/>
        <v>0</v>
      </c>
      <c r="M42" s="13">
        <f t="shared" si="28"/>
        <v>0</v>
      </c>
      <c r="N42" s="14">
        <f t="shared" si="29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0"/>
        <v>0</v>
      </c>
      <c r="AB42" s="13">
        <f t="shared" si="30"/>
        <v>0</v>
      </c>
      <c r="AC42" s="14">
        <f t="shared" si="31"/>
        <v>0</v>
      </c>
      <c r="AE42" s="3" t="s">
        <v>15</v>
      </c>
      <c r="AF42" s="2" t="str">
        <f t="shared" si="32"/>
        <v>N.A.</v>
      </c>
      <c r="AG42" s="2" t="str">
        <f t="shared" si="27"/>
        <v>N.A.</v>
      </c>
      <c r="AH42" s="2" t="str">
        <f t="shared" si="27"/>
        <v>N.A.</v>
      </c>
      <c r="AI42" s="2" t="str">
        <f t="shared" si="27"/>
        <v>N.A.</v>
      </c>
      <c r="AJ42" s="2" t="str">
        <f t="shared" si="27"/>
        <v>N.A.</v>
      </c>
      <c r="AK42" s="2" t="str">
        <f t="shared" si="27"/>
        <v>N.A.</v>
      </c>
      <c r="AL42" s="2" t="str">
        <f t="shared" si="27"/>
        <v>N.A.</v>
      </c>
      <c r="AM42" s="2" t="str">
        <f t="shared" si="27"/>
        <v>N.A.</v>
      </c>
      <c r="AN42" s="2" t="str">
        <f t="shared" si="27"/>
        <v>N.A.</v>
      </c>
      <c r="AO42" s="2" t="str">
        <f t="shared" si="27"/>
        <v>N.A.</v>
      </c>
      <c r="AP42" s="15" t="str">
        <f t="shared" si="27"/>
        <v>N.A.</v>
      </c>
      <c r="AQ42" s="13" t="str">
        <f t="shared" si="27"/>
        <v>N.A.</v>
      </c>
      <c r="AR42" s="14" t="str">
        <f t="shared" si="27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3">B43+D43+F43+H43+J43</f>
        <v>0</v>
      </c>
      <c r="M43" s="13">
        <f t="shared" ref="M43" si="34">C43+E43+G43+I43+K43</f>
        <v>0</v>
      </c>
      <c r="N43" s="17">
        <f t="shared" ref="N43" si="35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6">Q43+S43+U43+W43+Y43</f>
        <v>0</v>
      </c>
      <c r="AB43" s="13">
        <f t="shared" ref="AB43" si="37">R43+T43+V43+X43+Z43</f>
        <v>0</v>
      </c>
      <c r="AC43" s="17">
        <f t="shared" ref="AC43" si="38">AA43+AB43</f>
        <v>0</v>
      </c>
      <c r="AE43" s="4" t="s">
        <v>16</v>
      </c>
      <c r="AF43" s="2" t="str">
        <f t="shared" si="32"/>
        <v>N.A.</v>
      </c>
      <c r="AG43" s="2" t="str">
        <f t="shared" si="27"/>
        <v>N.A.</v>
      </c>
      <c r="AH43" s="2" t="str">
        <f t="shared" si="27"/>
        <v>N.A.</v>
      </c>
      <c r="AI43" s="2" t="str">
        <f t="shared" si="27"/>
        <v>N.A.</v>
      </c>
      <c r="AJ43" s="2" t="str">
        <f t="shared" si="27"/>
        <v>N.A.</v>
      </c>
      <c r="AK43" s="2" t="str">
        <f t="shared" si="27"/>
        <v>N.A.</v>
      </c>
      <c r="AL43" s="2" t="str">
        <f t="shared" si="27"/>
        <v>N.A.</v>
      </c>
      <c r="AM43" s="2" t="str">
        <f t="shared" si="27"/>
        <v>N.A.</v>
      </c>
      <c r="AN43" s="2" t="str">
        <f t="shared" si="27"/>
        <v>N.A.</v>
      </c>
      <c r="AO43" s="2" t="str">
        <f t="shared" si="27"/>
        <v>N.A.</v>
      </c>
      <c r="AP43" s="15" t="str">
        <f t="shared" ref="AP43" si="39">IFERROR(L43/AA43, "N.A.")</f>
        <v>N.A.</v>
      </c>
      <c r="AQ43" s="13" t="str">
        <f t="shared" ref="AQ43" si="40">IFERROR(M43/AB43, "N.A.")</f>
        <v>N.A.</v>
      </c>
      <c r="AR43" s="14" t="str">
        <f t="shared" ref="AR43" si="41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197475811.00000003</v>
      </c>
      <c r="C15" s="2"/>
      <c r="D15" s="2">
        <v>131556974</v>
      </c>
      <c r="E15" s="2"/>
      <c r="F15" s="2">
        <v>101350134</v>
      </c>
      <c r="G15" s="2"/>
      <c r="H15" s="2">
        <v>295796062.00000006</v>
      </c>
      <c r="I15" s="2"/>
      <c r="J15" s="2">
        <v>0</v>
      </c>
      <c r="K15" s="2"/>
      <c r="L15" s="1">
        <f>B15+D15+F15+H15+J15</f>
        <v>726178981</v>
      </c>
      <c r="M15" s="13">
        <f>C15+E15+G15+I15+K15</f>
        <v>0</v>
      </c>
      <c r="N15" s="14">
        <f>L15+M15</f>
        <v>726178981</v>
      </c>
      <c r="P15" s="3" t="s">
        <v>12</v>
      </c>
      <c r="Q15" s="2">
        <v>39720</v>
      </c>
      <c r="R15" s="2">
        <v>0</v>
      </c>
      <c r="S15" s="2">
        <v>19427</v>
      </c>
      <c r="T15" s="2">
        <v>0</v>
      </c>
      <c r="U15" s="2">
        <v>15685</v>
      </c>
      <c r="V15" s="2">
        <v>0</v>
      </c>
      <c r="W15" s="2">
        <v>75294</v>
      </c>
      <c r="X15" s="2">
        <v>0</v>
      </c>
      <c r="Y15" s="2">
        <v>6241</v>
      </c>
      <c r="Z15" s="2">
        <v>0</v>
      </c>
      <c r="AA15" s="1">
        <f>Q15+S15+U15+W15+Y15</f>
        <v>156367</v>
      </c>
      <c r="AB15" s="13">
        <f>R15+T15+V15+X15+Z15</f>
        <v>0</v>
      </c>
      <c r="AC15" s="14">
        <f>AA15+AB15</f>
        <v>156367</v>
      </c>
      <c r="AE15" s="3" t="s">
        <v>12</v>
      </c>
      <c r="AF15" s="2">
        <f>IFERROR(B15/Q15, "N.A.")</f>
        <v>4971.6971550855997</v>
      </c>
      <c r="AG15" s="2" t="str">
        <f t="shared" ref="AG15:AR19" si="0">IFERROR(C15/R15, "N.A.")</f>
        <v>N.A.</v>
      </c>
      <c r="AH15" s="2">
        <f t="shared" si="0"/>
        <v>6771.8625624131364</v>
      </c>
      <c r="AI15" s="2" t="str">
        <f t="shared" si="0"/>
        <v>N.A.</v>
      </c>
      <c r="AJ15" s="2">
        <f t="shared" si="0"/>
        <v>6461.596047178833</v>
      </c>
      <c r="AK15" s="2" t="str">
        <f t="shared" si="0"/>
        <v>N.A.</v>
      </c>
      <c r="AL15" s="2">
        <f t="shared" si="0"/>
        <v>3928.547586793105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4644.0680002813897</v>
      </c>
      <c r="AQ15" s="13" t="str">
        <f t="shared" si="0"/>
        <v>N.A.</v>
      </c>
      <c r="AR15" s="14">
        <f t="shared" si="0"/>
        <v>4644.0680002813897</v>
      </c>
    </row>
    <row r="16" spans="1:44" ht="15" customHeight="1" thickBot="1" x14ac:dyDescent="0.3">
      <c r="A16" s="3" t="s">
        <v>13</v>
      </c>
      <c r="B16" s="2">
        <v>106544271.00000001</v>
      </c>
      <c r="C16" s="2">
        <v>5319090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106544271.00000001</v>
      </c>
      <c r="M16" s="13">
        <f t="shared" si="1"/>
        <v>5319090</v>
      </c>
      <c r="N16" s="14">
        <f t="shared" ref="N16:N18" si="2">L16+M16</f>
        <v>111863361.00000001</v>
      </c>
      <c r="P16" s="3" t="s">
        <v>13</v>
      </c>
      <c r="Q16" s="2">
        <v>31798</v>
      </c>
      <c r="R16" s="2">
        <v>805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31798</v>
      </c>
      <c r="AB16" s="13">
        <f t="shared" si="3"/>
        <v>805</v>
      </c>
      <c r="AC16" s="14">
        <f t="shared" ref="AC16:AC18" si="4">AA16+AB16</f>
        <v>32603</v>
      </c>
      <c r="AE16" s="3" t="s">
        <v>13</v>
      </c>
      <c r="AF16" s="2">
        <f t="shared" ref="AF16:AF19" si="5">IFERROR(B16/Q16, "N.A.")</f>
        <v>3350.6595068872261</v>
      </c>
      <c r="AG16" s="2">
        <f t="shared" si="0"/>
        <v>6607.565217391304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3350.6595068872261</v>
      </c>
      <c r="AQ16" s="13">
        <f t="shared" si="0"/>
        <v>6607.565217391304</v>
      </c>
      <c r="AR16" s="14">
        <f t="shared" si="0"/>
        <v>3431.075698555348</v>
      </c>
    </row>
    <row r="17" spans="1:44" ht="15" customHeight="1" thickBot="1" x14ac:dyDescent="0.3">
      <c r="A17" s="3" t="s">
        <v>14</v>
      </c>
      <c r="B17" s="2">
        <v>475099588.99999958</v>
      </c>
      <c r="C17" s="2">
        <v>2297275017</v>
      </c>
      <c r="D17" s="2">
        <v>112476894.00000003</v>
      </c>
      <c r="E17" s="2">
        <v>46727860.000000007</v>
      </c>
      <c r="F17" s="2"/>
      <c r="G17" s="2">
        <v>191998484</v>
      </c>
      <c r="H17" s="2"/>
      <c r="I17" s="2">
        <v>122526820</v>
      </c>
      <c r="J17" s="2">
        <v>0</v>
      </c>
      <c r="K17" s="2"/>
      <c r="L17" s="1">
        <f t="shared" si="1"/>
        <v>587576482.99999964</v>
      </c>
      <c r="M17" s="13">
        <f t="shared" si="1"/>
        <v>2658528181</v>
      </c>
      <c r="N17" s="14">
        <f t="shared" si="2"/>
        <v>3246104663.9999995</v>
      </c>
      <c r="P17" s="3" t="s">
        <v>14</v>
      </c>
      <c r="Q17" s="2">
        <v>104726</v>
      </c>
      <c r="R17" s="2">
        <v>369639</v>
      </c>
      <c r="S17" s="2">
        <v>22380</v>
      </c>
      <c r="T17" s="2">
        <v>6525</v>
      </c>
      <c r="U17" s="2">
        <v>0</v>
      </c>
      <c r="V17" s="2">
        <v>25323</v>
      </c>
      <c r="W17" s="2">
        <v>0</v>
      </c>
      <c r="X17" s="2">
        <v>23864</v>
      </c>
      <c r="Y17" s="2">
        <v>13388</v>
      </c>
      <c r="Z17" s="2">
        <v>0</v>
      </c>
      <c r="AA17" s="1">
        <f t="shared" si="3"/>
        <v>140494</v>
      </c>
      <c r="AB17" s="13">
        <f t="shared" si="3"/>
        <v>425351</v>
      </c>
      <c r="AC17" s="14">
        <f t="shared" si="4"/>
        <v>565845</v>
      </c>
      <c r="AE17" s="3" t="s">
        <v>14</v>
      </c>
      <c r="AF17" s="2">
        <f t="shared" si="5"/>
        <v>4536.5963466569865</v>
      </c>
      <c r="AG17" s="2">
        <f t="shared" si="0"/>
        <v>6214.9151388246373</v>
      </c>
      <c r="AH17" s="2">
        <f t="shared" si="0"/>
        <v>5025.7772117962477</v>
      </c>
      <c r="AI17" s="2">
        <f t="shared" si="0"/>
        <v>7161.3578544061311</v>
      </c>
      <c r="AJ17" s="2" t="str">
        <f t="shared" si="0"/>
        <v>N.A.</v>
      </c>
      <c r="AK17" s="2">
        <f t="shared" si="0"/>
        <v>7581.9801761244717</v>
      </c>
      <c r="AL17" s="2" t="str">
        <f t="shared" si="0"/>
        <v>N.A.</v>
      </c>
      <c r="AM17" s="2">
        <f t="shared" si="0"/>
        <v>5134.3789808917199</v>
      </c>
      <c r="AN17" s="2">
        <f t="shared" si="0"/>
        <v>0</v>
      </c>
      <c r="AO17" s="2" t="str">
        <f t="shared" si="0"/>
        <v>N.A.</v>
      </c>
      <c r="AP17" s="15">
        <f t="shared" si="0"/>
        <v>4182.2176249519525</v>
      </c>
      <c r="AQ17" s="13">
        <f t="shared" si="0"/>
        <v>6250.1984972411019</v>
      </c>
      <c r="AR17" s="14">
        <f t="shared" si="0"/>
        <v>5736.7382657794969</v>
      </c>
    </row>
    <row r="18" spans="1:44" ht="15" customHeight="1" thickBot="1" x14ac:dyDescent="0.3">
      <c r="A18" s="3" t="s">
        <v>15</v>
      </c>
      <c r="B18" s="2">
        <v>21242373.999999993</v>
      </c>
      <c r="C18" s="2">
        <v>3844721.9999999995</v>
      </c>
      <c r="D18" s="2">
        <v>17564206.000000004</v>
      </c>
      <c r="E18" s="2">
        <v>3691980</v>
      </c>
      <c r="F18" s="2"/>
      <c r="G18" s="2">
        <v>10861074.999999998</v>
      </c>
      <c r="H18" s="2">
        <v>10608524</v>
      </c>
      <c r="I18" s="2"/>
      <c r="J18" s="2">
        <v>0</v>
      </c>
      <c r="K18" s="2"/>
      <c r="L18" s="1">
        <f t="shared" si="1"/>
        <v>49415104</v>
      </c>
      <c r="M18" s="13">
        <f t="shared" si="1"/>
        <v>18397777</v>
      </c>
      <c r="N18" s="14">
        <f t="shared" si="2"/>
        <v>67812881</v>
      </c>
      <c r="P18" s="3" t="s">
        <v>15</v>
      </c>
      <c r="Q18" s="2">
        <v>9542</v>
      </c>
      <c r="R18" s="2">
        <v>1161</v>
      </c>
      <c r="S18" s="2">
        <v>4154</v>
      </c>
      <c r="T18" s="2">
        <v>494</v>
      </c>
      <c r="U18" s="2">
        <v>0</v>
      </c>
      <c r="V18" s="2">
        <v>2120</v>
      </c>
      <c r="W18" s="2">
        <v>16971</v>
      </c>
      <c r="X18" s="2">
        <v>0</v>
      </c>
      <c r="Y18" s="2">
        <v>3471</v>
      </c>
      <c r="Z18" s="2">
        <v>0</v>
      </c>
      <c r="AA18" s="1">
        <f t="shared" si="3"/>
        <v>34138</v>
      </c>
      <c r="AB18" s="13">
        <f t="shared" si="3"/>
        <v>3775</v>
      </c>
      <c r="AC18" s="17">
        <f t="shared" si="4"/>
        <v>37913</v>
      </c>
      <c r="AE18" s="3" t="s">
        <v>15</v>
      </c>
      <c r="AF18" s="2">
        <f t="shared" si="5"/>
        <v>2226.1972332844261</v>
      </c>
      <c r="AG18" s="2">
        <f t="shared" si="0"/>
        <v>3311.5607235142115</v>
      </c>
      <c r="AH18" s="2">
        <f t="shared" si="0"/>
        <v>4228.2633606162744</v>
      </c>
      <c r="AI18" s="2">
        <f t="shared" si="0"/>
        <v>7473.643724696356</v>
      </c>
      <c r="AJ18" s="2" t="str">
        <f t="shared" si="0"/>
        <v>N.A.</v>
      </c>
      <c r="AK18" s="2">
        <f t="shared" si="0"/>
        <v>5123.1485849056598</v>
      </c>
      <c r="AL18" s="2">
        <f t="shared" si="0"/>
        <v>625.09716575334392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1447.5102232116703</v>
      </c>
      <c r="AQ18" s="13">
        <f t="shared" si="0"/>
        <v>4873.5833112582777</v>
      </c>
      <c r="AR18" s="14">
        <f t="shared" si="0"/>
        <v>1788.6445546382508</v>
      </c>
    </row>
    <row r="19" spans="1:44" ht="15" customHeight="1" thickBot="1" x14ac:dyDescent="0.3">
      <c r="A19" s="4" t="s">
        <v>16</v>
      </c>
      <c r="B19" s="2">
        <v>800362044.99999988</v>
      </c>
      <c r="C19" s="2">
        <v>2306438829.0000019</v>
      </c>
      <c r="D19" s="2">
        <v>261598073.99999997</v>
      </c>
      <c r="E19" s="2">
        <v>50419840</v>
      </c>
      <c r="F19" s="2">
        <v>101350134</v>
      </c>
      <c r="G19" s="2">
        <v>202859559.00000003</v>
      </c>
      <c r="H19" s="2">
        <v>306404585.99999988</v>
      </c>
      <c r="I19" s="2">
        <v>122526820</v>
      </c>
      <c r="J19" s="2">
        <v>0</v>
      </c>
      <c r="K19" s="2"/>
      <c r="L19" s="1">
        <f t="shared" ref="L19" si="6">B19+D19+F19+H19+J19</f>
        <v>1469714839</v>
      </c>
      <c r="M19" s="13">
        <f t="shared" ref="M19" si="7">C19+E19+G19+I19+K19</f>
        <v>2682245048.0000019</v>
      </c>
      <c r="N19" s="17">
        <f t="shared" ref="N19" si="8">L19+M19</f>
        <v>4151959887.0000019</v>
      </c>
      <c r="P19" s="4" t="s">
        <v>16</v>
      </c>
      <c r="Q19" s="2">
        <v>185786</v>
      </c>
      <c r="R19" s="2">
        <v>371605</v>
      </c>
      <c r="S19" s="2">
        <v>45961</v>
      </c>
      <c r="T19" s="2">
        <v>7019</v>
      </c>
      <c r="U19" s="2">
        <v>15685</v>
      </c>
      <c r="V19" s="2">
        <v>27443</v>
      </c>
      <c r="W19" s="2">
        <v>92265</v>
      </c>
      <c r="X19" s="2">
        <v>23864</v>
      </c>
      <c r="Y19" s="2">
        <v>23100</v>
      </c>
      <c r="Z19" s="2">
        <v>0</v>
      </c>
      <c r="AA19" s="1">
        <f t="shared" ref="AA19" si="9">Q19+S19+U19+W19+Y19</f>
        <v>362797</v>
      </c>
      <c r="AB19" s="13">
        <f t="shared" ref="AB19" si="10">R19+T19+V19+X19+Z19</f>
        <v>429931</v>
      </c>
      <c r="AC19" s="14">
        <f t="shared" ref="AC19" si="11">AA19+AB19</f>
        <v>792728</v>
      </c>
      <c r="AE19" s="4" t="s">
        <v>16</v>
      </c>
      <c r="AF19" s="2">
        <f t="shared" si="5"/>
        <v>4307.9782384033233</v>
      </c>
      <c r="AG19" s="2">
        <f t="shared" si="0"/>
        <v>6206.6948211138224</v>
      </c>
      <c r="AH19" s="2">
        <f t="shared" si="0"/>
        <v>5691.7402580448634</v>
      </c>
      <c r="AI19" s="2">
        <f t="shared" si="0"/>
        <v>7183.3366576435392</v>
      </c>
      <c r="AJ19" s="2">
        <f t="shared" si="0"/>
        <v>6461.596047178833</v>
      </c>
      <c r="AK19" s="2">
        <f t="shared" si="0"/>
        <v>7392.0329045658282</v>
      </c>
      <c r="AL19" s="2">
        <f t="shared" si="0"/>
        <v>3320.9189400097534</v>
      </c>
      <c r="AM19" s="2">
        <f t="shared" si="0"/>
        <v>5134.3789808917199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4051.0666819185385</v>
      </c>
      <c r="AQ19" s="13">
        <f t="shared" ref="AQ19" si="13">IFERROR(M19/AB19, "N.A.")</f>
        <v>6238.7802879997071</v>
      </c>
      <c r="AR19" s="14">
        <f t="shared" ref="AR19" si="14">IFERROR(N19/AC19, "N.A.")</f>
        <v>5237.5592725373672</v>
      </c>
    </row>
    <row r="20" spans="1:44" ht="15" customHeight="1" thickBot="1" x14ac:dyDescent="0.3">
      <c r="A20" s="5" t="s">
        <v>0</v>
      </c>
      <c r="B20" s="24">
        <f>B19+C19</f>
        <v>3106800874.0000019</v>
      </c>
      <c r="C20" s="26"/>
      <c r="D20" s="24">
        <f>D19+E19</f>
        <v>312017914</v>
      </c>
      <c r="E20" s="26"/>
      <c r="F20" s="24">
        <f>F19+G19</f>
        <v>304209693</v>
      </c>
      <c r="G20" s="26"/>
      <c r="H20" s="24">
        <f>H19+I19</f>
        <v>428931405.99999988</v>
      </c>
      <c r="I20" s="26"/>
      <c r="J20" s="24">
        <f>J19+K19</f>
        <v>0</v>
      </c>
      <c r="K20" s="26"/>
      <c r="L20" s="24">
        <f>L19+M19</f>
        <v>4151959887.0000019</v>
      </c>
      <c r="M20" s="25"/>
      <c r="N20" s="18">
        <f>B20+D20+F20+H20+J20</f>
        <v>4151959887.0000019</v>
      </c>
      <c r="P20" s="5" t="s">
        <v>0</v>
      </c>
      <c r="Q20" s="24">
        <f>Q19+R19</f>
        <v>557391</v>
      </c>
      <c r="R20" s="26"/>
      <c r="S20" s="24">
        <f>S19+T19</f>
        <v>52980</v>
      </c>
      <c r="T20" s="26"/>
      <c r="U20" s="24">
        <f>U19+V19</f>
        <v>43128</v>
      </c>
      <c r="V20" s="26"/>
      <c r="W20" s="24">
        <f>W19+X19</f>
        <v>116129</v>
      </c>
      <c r="X20" s="26"/>
      <c r="Y20" s="24">
        <f>Y19+Z19</f>
        <v>23100</v>
      </c>
      <c r="Z20" s="26"/>
      <c r="AA20" s="24">
        <f>AA19+AB19</f>
        <v>792728</v>
      </c>
      <c r="AB20" s="26"/>
      <c r="AC20" s="19">
        <f>Q20+S20+U20+W20+Y20</f>
        <v>792728</v>
      </c>
      <c r="AE20" s="5" t="s">
        <v>0</v>
      </c>
      <c r="AF20" s="27">
        <f>IFERROR(B20/Q20,"N.A.")</f>
        <v>5573.8267643359904</v>
      </c>
      <c r="AG20" s="28"/>
      <c r="AH20" s="27">
        <f>IFERROR(D20/S20,"N.A.")</f>
        <v>5889.3528501321252</v>
      </c>
      <c r="AI20" s="28"/>
      <c r="AJ20" s="27">
        <f>IFERROR(F20/U20,"N.A.")</f>
        <v>7053.647120200334</v>
      </c>
      <c r="AK20" s="28"/>
      <c r="AL20" s="27">
        <f>IFERROR(H20/W20,"N.A.")</f>
        <v>3693.5770221047273</v>
      </c>
      <c r="AM20" s="28"/>
      <c r="AN20" s="27">
        <f>IFERROR(J20/Y20,"N.A.")</f>
        <v>0</v>
      </c>
      <c r="AO20" s="28"/>
      <c r="AP20" s="27">
        <f>IFERROR(L20/AA20,"N.A.")</f>
        <v>5237.5592725373672</v>
      </c>
      <c r="AQ20" s="28"/>
      <c r="AR20" s="16">
        <f>IFERROR(N20/AC20, "N.A.")</f>
        <v>5237.5592725373672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184369060.00000012</v>
      </c>
      <c r="C27" s="2"/>
      <c r="D27" s="2">
        <v>127280594</v>
      </c>
      <c r="E27" s="2"/>
      <c r="F27" s="2">
        <v>85537600</v>
      </c>
      <c r="G27" s="2"/>
      <c r="H27" s="2">
        <v>206178158</v>
      </c>
      <c r="I27" s="2"/>
      <c r="J27" s="2">
        <v>0</v>
      </c>
      <c r="K27" s="2"/>
      <c r="L27" s="1">
        <f>B27+D27+F27+H27+J27</f>
        <v>603365412.00000012</v>
      </c>
      <c r="M27" s="13">
        <f>C27+E27+G27+I27+K27</f>
        <v>0</v>
      </c>
      <c r="N27" s="14">
        <f>L27+M27</f>
        <v>603365412.00000012</v>
      </c>
      <c r="P27" s="3" t="s">
        <v>12</v>
      </c>
      <c r="Q27" s="2">
        <v>34800</v>
      </c>
      <c r="R27" s="2">
        <v>0</v>
      </c>
      <c r="S27" s="2">
        <v>18643</v>
      </c>
      <c r="T27" s="2">
        <v>0</v>
      </c>
      <c r="U27" s="2">
        <v>13349</v>
      </c>
      <c r="V27" s="2">
        <v>0</v>
      </c>
      <c r="W27" s="2">
        <v>38075</v>
      </c>
      <c r="X27" s="2">
        <v>0</v>
      </c>
      <c r="Y27" s="2">
        <v>2309</v>
      </c>
      <c r="Z27" s="2">
        <v>0</v>
      </c>
      <c r="AA27" s="1">
        <f>Q27+S27+U27+W27+Y27</f>
        <v>107176</v>
      </c>
      <c r="AB27" s="13">
        <f>R27+T27+V27+X27+Z27</f>
        <v>0</v>
      </c>
      <c r="AC27" s="14">
        <f>AA27+AB27</f>
        <v>107176</v>
      </c>
      <c r="AE27" s="3" t="s">
        <v>12</v>
      </c>
      <c r="AF27" s="2">
        <f>IFERROR(B27/Q27, "N.A.")</f>
        <v>5297.9614942528769</v>
      </c>
      <c r="AG27" s="2" t="str">
        <f t="shared" ref="AG27:AR31" si="15">IFERROR(C27/R27, "N.A.")</f>
        <v>N.A.</v>
      </c>
      <c r="AH27" s="2">
        <f t="shared" si="15"/>
        <v>6827.2592393928016</v>
      </c>
      <c r="AI27" s="2" t="str">
        <f t="shared" si="15"/>
        <v>N.A.</v>
      </c>
      <c r="AJ27" s="2">
        <f t="shared" si="15"/>
        <v>6407.7908457562362</v>
      </c>
      <c r="AK27" s="2" t="str">
        <f t="shared" si="15"/>
        <v>N.A.</v>
      </c>
      <c r="AL27" s="2">
        <f t="shared" si="15"/>
        <v>5415.0533946158894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5629.669067701725</v>
      </c>
      <c r="AQ27" s="13" t="str">
        <f t="shared" si="15"/>
        <v>N.A.</v>
      </c>
      <c r="AR27" s="14">
        <f t="shared" si="15"/>
        <v>5629.669067701725</v>
      </c>
    </row>
    <row r="28" spans="1:44" ht="15" customHeight="1" thickBot="1" x14ac:dyDescent="0.3">
      <c r="A28" s="3" t="s">
        <v>13</v>
      </c>
      <c r="B28" s="2">
        <v>11306140.000000002</v>
      </c>
      <c r="C28" s="2">
        <v>890000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11306140.000000002</v>
      </c>
      <c r="M28" s="13">
        <f t="shared" si="16"/>
        <v>890000</v>
      </c>
      <c r="N28" s="14">
        <f t="shared" ref="N28:N30" si="17">L28+M28</f>
        <v>12196140.000000002</v>
      </c>
      <c r="P28" s="3" t="s">
        <v>13</v>
      </c>
      <c r="Q28" s="2">
        <v>3037</v>
      </c>
      <c r="R28" s="2">
        <v>89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3037</v>
      </c>
      <c r="AB28" s="13">
        <f t="shared" si="18"/>
        <v>89</v>
      </c>
      <c r="AC28" s="14">
        <f t="shared" ref="AC28:AC30" si="19">AA28+AB28</f>
        <v>3126</v>
      </c>
      <c r="AE28" s="3" t="s">
        <v>13</v>
      </c>
      <c r="AF28" s="2">
        <f t="shared" ref="AF28:AF31" si="20">IFERROR(B28/Q28, "N.A.")</f>
        <v>3722.7988146196913</v>
      </c>
      <c r="AG28" s="2">
        <f t="shared" si="15"/>
        <v>10000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3722.7988146196913</v>
      </c>
      <c r="AQ28" s="13">
        <f t="shared" si="15"/>
        <v>10000</v>
      </c>
      <c r="AR28" s="14">
        <f t="shared" si="15"/>
        <v>3901.5163147792714</v>
      </c>
    </row>
    <row r="29" spans="1:44" ht="15" customHeight="1" thickBot="1" x14ac:dyDescent="0.3">
      <c r="A29" s="3" t="s">
        <v>14</v>
      </c>
      <c r="B29" s="2">
        <v>316044263.99999982</v>
      </c>
      <c r="C29" s="2">
        <v>1453338898.9999974</v>
      </c>
      <c r="D29" s="2">
        <v>80278612</v>
      </c>
      <c r="E29" s="2">
        <v>32705910.000000004</v>
      </c>
      <c r="F29" s="2"/>
      <c r="G29" s="2">
        <v>171569349.99999994</v>
      </c>
      <c r="H29" s="2"/>
      <c r="I29" s="2">
        <v>91905679.999999985</v>
      </c>
      <c r="J29" s="2">
        <v>0</v>
      </c>
      <c r="K29" s="2"/>
      <c r="L29" s="1">
        <f t="shared" si="16"/>
        <v>396322875.99999982</v>
      </c>
      <c r="M29" s="13">
        <f t="shared" si="16"/>
        <v>1749519838.9999974</v>
      </c>
      <c r="N29" s="14">
        <f t="shared" si="17"/>
        <v>2145842714.9999971</v>
      </c>
      <c r="P29" s="3" t="s">
        <v>14</v>
      </c>
      <c r="Q29" s="2">
        <v>64555</v>
      </c>
      <c r="R29" s="2">
        <v>227071</v>
      </c>
      <c r="S29" s="2">
        <v>15737</v>
      </c>
      <c r="T29" s="2">
        <v>4431</v>
      </c>
      <c r="U29" s="2">
        <v>0</v>
      </c>
      <c r="V29" s="2">
        <v>19479</v>
      </c>
      <c r="W29" s="2">
        <v>0</v>
      </c>
      <c r="X29" s="2">
        <v>14705</v>
      </c>
      <c r="Y29" s="2">
        <v>3487</v>
      </c>
      <c r="Z29" s="2">
        <v>0</v>
      </c>
      <c r="AA29" s="1">
        <f t="shared" si="18"/>
        <v>83779</v>
      </c>
      <c r="AB29" s="13">
        <f t="shared" si="18"/>
        <v>265686</v>
      </c>
      <c r="AC29" s="14">
        <f t="shared" si="19"/>
        <v>349465</v>
      </c>
      <c r="AE29" s="3" t="s">
        <v>14</v>
      </c>
      <c r="AF29" s="2">
        <f t="shared" si="20"/>
        <v>4895.736410812483</v>
      </c>
      <c r="AG29" s="2">
        <f t="shared" si="15"/>
        <v>6400.3721258989362</v>
      </c>
      <c r="AH29" s="2">
        <f t="shared" si="15"/>
        <v>5101.2652983414882</v>
      </c>
      <c r="AI29" s="2">
        <f t="shared" si="15"/>
        <v>7381.1577522004072</v>
      </c>
      <c r="AJ29" s="2" t="str">
        <f t="shared" si="15"/>
        <v>N.A.</v>
      </c>
      <c r="AK29" s="2">
        <f t="shared" si="15"/>
        <v>8807.9136505980769</v>
      </c>
      <c r="AL29" s="2" t="str">
        <f t="shared" si="15"/>
        <v>N.A.</v>
      </c>
      <c r="AM29" s="2">
        <f t="shared" si="15"/>
        <v>6249.9612376742598</v>
      </c>
      <c r="AN29" s="2">
        <f t="shared" si="15"/>
        <v>0</v>
      </c>
      <c r="AO29" s="2" t="str">
        <f t="shared" si="15"/>
        <v>N.A.</v>
      </c>
      <c r="AP29" s="15">
        <f t="shared" si="15"/>
        <v>4730.5753947886678</v>
      </c>
      <c r="AQ29" s="13">
        <f t="shared" si="15"/>
        <v>6584.915422717032</v>
      </c>
      <c r="AR29" s="14">
        <f t="shared" si="15"/>
        <v>6140.365172477922</v>
      </c>
    </row>
    <row r="30" spans="1:44" ht="15" customHeight="1" thickBot="1" x14ac:dyDescent="0.3">
      <c r="A30" s="3" t="s">
        <v>15</v>
      </c>
      <c r="B30" s="2">
        <v>20428813.999999989</v>
      </c>
      <c r="C30" s="2">
        <v>2426582</v>
      </c>
      <c r="D30" s="2">
        <v>16604445.999999994</v>
      </c>
      <c r="E30" s="2">
        <v>3691980</v>
      </c>
      <c r="F30" s="2"/>
      <c r="G30" s="2">
        <v>10861074.999999998</v>
      </c>
      <c r="H30" s="2">
        <v>10310271.999999998</v>
      </c>
      <c r="I30" s="2"/>
      <c r="J30" s="2">
        <v>0</v>
      </c>
      <c r="K30" s="2"/>
      <c r="L30" s="1">
        <f t="shared" si="16"/>
        <v>47343531.999999985</v>
      </c>
      <c r="M30" s="13">
        <f t="shared" si="16"/>
        <v>16979637</v>
      </c>
      <c r="N30" s="14">
        <f t="shared" si="17"/>
        <v>64323168.999999985</v>
      </c>
      <c r="P30" s="3" t="s">
        <v>15</v>
      </c>
      <c r="Q30" s="2">
        <v>9312</v>
      </c>
      <c r="R30" s="2">
        <v>773</v>
      </c>
      <c r="S30" s="2">
        <v>3906</v>
      </c>
      <c r="T30" s="2">
        <v>494</v>
      </c>
      <c r="U30" s="2">
        <v>0</v>
      </c>
      <c r="V30" s="2">
        <v>2120</v>
      </c>
      <c r="W30" s="2">
        <v>16051</v>
      </c>
      <c r="X30" s="2">
        <v>0</v>
      </c>
      <c r="Y30" s="2">
        <v>1590</v>
      </c>
      <c r="Z30" s="2">
        <v>0</v>
      </c>
      <c r="AA30" s="1">
        <f t="shared" si="18"/>
        <v>30859</v>
      </c>
      <c r="AB30" s="13">
        <f t="shared" si="18"/>
        <v>3387</v>
      </c>
      <c r="AC30" s="17">
        <f t="shared" si="19"/>
        <v>34246</v>
      </c>
      <c r="AE30" s="3" t="s">
        <v>15</v>
      </c>
      <c r="AF30" s="2">
        <f t="shared" si="20"/>
        <v>2193.8159364261155</v>
      </c>
      <c r="AG30" s="2">
        <f t="shared" si="15"/>
        <v>3139.1746442432081</v>
      </c>
      <c r="AH30" s="2">
        <f t="shared" si="15"/>
        <v>4251.0102406554006</v>
      </c>
      <c r="AI30" s="2">
        <f t="shared" si="15"/>
        <v>7473.643724696356</v>
      </c>
      <c r="AJ30" s="2" t="str">
        <f t="shared" si="15"/>
        <v>N.A.</v>
      </c>
      <c r="AK30" s="2">
        <f t="shared" si="15"/>
        <v>5123.1485849056598</v>
      </c>
      <c r="AL30" s="2">
        <f t="shared" si="15"/>
        <v>642.34452682075869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1534.1887941929417</v>
      </c>
      <c r="AQ30" s="13">
        <f t="shared" si="15"/>
        <v>5013.1789193976974</v>
      </c>
      <c r="AR30" s="14">
        <f t="shared" si="15"/>
        <v>1878.2680897039065</v>
      </c>
    </row>
    <row r="31" spans="1:44" ht="15" customHeight="1" thickBot="1" x14ac:dyDescent="0.3">
      <c r="A31" s="4" t="s">
        <v>16</v>
      </c>
      <c r="B31" s="2">
        <v>532148278.00000054</v>
      </c>
      <c r="C31" s="2">
        <v>1456655481.0000021</v>
      </c>
      <c r="D31" s="2">
        <v>224163651.99999994</v>
      </c>
      <c r="E31" s="2">
        <v>36397890</v>
      </c>
      <c r="F31" s="2">
        <v>85537600</v>
      </c>
      <c r="G31" s="2">
        <v>182430425.00000003</v>
      </c>
      <c r="H31" s="2">
        <v>216488430.00000006</v>
      </c>
      <c r="I31" s="2">
        <v>91905679.999999985</v>
      </c>
      <c r="J31" s="2">
        <v>0</v>
      </c>
      <c r="K31" s="2"/>
      <c r="L31" s="1">
        <f t="shared" ref="L31" si="21">B31+D31+F31+H31+J31</f>
        <v>1058337960.0000005</v>
      </c>
      <c r="M31" s="13">
        <f t="shared" ref="M31" si="22">C31+E31+G31+I31+K31</f>
        <v>1767389476.0000021</v>
      </c>
      <c r="N31" s="17">
        <f t="shared" ref="N31" si="23">L31+M31</f>
        <v>2825727436.0000029</v>
      </c>
      <c r="P31" s="4" t="s">
        <v>16</v>
      </c>
      <c r="Q31" s="2">
        <v>111704</v>
      </c>
      <c r="R31" s="2">
        <v>227933</v>
      </c>
      <c r="S31" s="2">
        <v>38286</v>
      </c>
      <c r="T31" s="2">
        <v>4925</v>
      </c>
      <c r="U31" s="2">
        <v>13349</v>
      </c>
      <c r="V31" s="2">
        <v>21599</v>
      </c>
      <c r="W31" s="2">
        <v>54126</v>
      </c>
      <c r="X31" s="2">
        <v>14705</v>
      </c>
      <c r="Y31" s="2">
        <v>7386</v>
      </c>
      <c r="Z31" s="2">
        <v>0</v>
      </c>
      <c r="AA31" s="1">
        <f t="shared" ref="AA31" si="24">Q31+S31+U31+W31+Y31</f>
        <v>224851</v>
      </c>
      <c r="AB31" s="13">
        <f t="shared" ref="AB31" si="25">R31+T31+V31+X31+Z31</f>
        <v>269162</v>
      </c>
      <c r="AC31" s="14">
        <f t="shared" ref="AC31" si="26">AA31+AB31</f>
        <v>494013</v>
      </c>
      <c r="AE31" s="4" t="s">
        <v>16</v>
      </c>
      <c r="AF31" s="2">
        <f t="shared" si="20"/>
        <v>4763.9142555324834</v>
      </c>
      <c r="AG31" s="2">
        <f t="shared" si="15"/>
        <v>6390.7178030386212</v>
      </c>
      <c r="AH31" s="2">
        <f t="shared" si="15"/>
        <v>5854.9770673353169</v>
      </c>
      <c r="AI31" s="2">
        <f t="shared" si="15"/>
        <v>7390.4345177664973</v>
      </c>
      <c r="AJ31" s="2">
        <f t="shared" si="15"/>
        <v>6407.7908457562362</v>
      </c>
      <c r="AK31" s="2">
        <f t="shared" si="15"/>
        <v>8446.2440390758838</v>
      </c>
      <c r="AL31" s="2">
        <f t="shared" si="15"/>
        <v>3999.7123378782853</v>
      </c>
      <c r="AM31" s="2">
        <f t="shared" si="15"/>
        <v>6249.9612376742598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4706.8412415332841</v>
      </c>
      <c r="AQ31" s="13">
        <f t="shared" ref="AQ31" si="28">IFERROR(M31/AB31, "N.A.")</f>
        <v>6566.2666944070934</v>
      </c>
      <c r="AR31" s="14">
        <f t="shared" ref="AR31" si="29">IFERROR(N31/AC31, "N.A.")</f>
        <v>5719.9454994099406</v>
      </c>
    </row>
    <row r="32" spans="1:44" ht="15" customHeight="1" thickBot="1" x14ac:dyDescent="0.3">
      <c r="A32" s="5" t="s">
        <v>0</v>
      </c>
      <c r="B32" s="24">
        <f>B31+C31</f>
        <v>1988803759.0000026</v>
      </c>
      <c r="C32" s="26"/>
      <c r="D32" s="24">
        <f>D31+E31</f>
        <v>260561541.99999994</v>
      </c>
      <c r="E32" s="26"/>
      <c r="F32" s="24">
        <f>F31+G31</f>
        <v>267968025.00000003</v>
      </c>
      <c r="G32" s="26"/>
      <c r="H32" s="24">
        <f>H31+I31</f>
        <v>308394110.00000006</v>
      </c>
      <c r="I32" s="26"/>
      <c r="J32" s="24">
        <f>J31+K31</f>
        <v>0</v>
      </c>
      <c r="K32" s="26"/>
      <c r="L32" s="24">
        <f>L31+M31</f>
        <v>2825727436.0000029</v>
      </c>
      <c r="M32" s="25"/>
      <c r="N32" s="18">
        <f>B32+D32+F32+H32+J32</f>
        <v>2825727436.0000024</v>
      </c>
      <c r="P32" s="5" t="s">
        <v>0</v>
      </c>
      <c r="Q32" s="24">
        <f>Q31+R31</f>
        <v>339637</v>
      </c>
      <c r="R32" s="26"/>
      <c r="S32" s="24">
        <f>S31+T31</f>
        <v>43211</v>
      </c>
      <c r="T32" s="26"/>
      <c r="U32" s="24">
        <f>U31+V31</f>
        <v>34948</v>
      </c>
      <c r="V32" s="26"/>
      <c r="W32" s="24">
        <f>W31+X31</f>
        <v>68831</v>
      </c>
      <c r="X32" s="26"/>
      <c r="Y32" s="24">
        <f>Y31+Z31</f>
        <v>7386</v>
      </c>
      <c r="Z32" s="26"/>
      <c r="AA32" s="24">
        <f>AA31+AB31</f>
        <v>494013</v>
      </c>
      <c r="AB32" s="26"/>
      <c r="AC32" s="19">
        <f>Q32+S32+U32+W32+Y32</f>
        <v>494013</v>
      </c>
      <c r="AE32" s="5" t="s">
        <v>0</v>
      </c>
      <c r="AF32" s="27">
        <f>IFERROR(B32/Q32,"N.A.")</f>
        <v>5855.6746143677001</v>
      </c>
      <c r="AG32" s="28"/>
      <c r="AH32" s="27">
        <f>IFERROR(D32/S32,"N.A.")</f>
        <v>6029.9817639027087</v>
      </c>
      <c r="AI32" s="28"/>
      <c r="AJ32" s="27">
        <f>IFERROR(F32/U32,"N.A.")</f>
        <v>7667.6211800389156</v>
      </c>
      <c r="AK32" s="28"/>
      <c r="AL32" s="27">
        <f>IFERROR(H32/W32,"N.A.")</f>
        <v>4480.4537199808237</v>
      </c>
      <c r="AM32" s="28"/>
      <c r="AN32" s="27">
        <f>IFERROR(J32/Y32,"N.A.")</f>
        <v>0</v>
      </c>
      <c r="AO32" s="28"/>
      <c r="AP32" s="27">
        <f>IFERROR(L32/AA32,"N.A.")</f>
        <v>5719.9454994099406</v>
      </c>
      <c r="AQ32" s="28"/>
      <c r="AR32" s="16">
        <f>IFERROR(N32/AC32, "N.A.")</f>
        <v>5719.9454994099397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13106750.999999998</v>
      </c>
      <c r="C39" s="2"/>
      <c r="D39" s="2">
        <v>4276380</v>
      </c>
      <c r="E39" s="2"/>
      <c r="F39" s="2">
        <v>15812534</v>
      </c>
      <c r="G39" s="2"/>
      <c r="H39" s="2">
        <v>89617903.999999985</v>
      </c>
      <c r="I39" s="2"/>
      <c r="J39" s="2">
        <v>0</v>
      </c>
      <c r="K39" s="2"/>
      <c r="L39" s="1">
        <f>B39+D39+F39+H39+J39</f>
        <v>122813568.99999999</v>
      </c>
      <c r="M39" s="13">
        <f>C39+E39+G39+I39+K39</f>
        <v>0</v>
      </c>
      <c r="N39" s="14">
        <f>L39+M39</f>
        <v>122813568.99999999</v>
      </c>
      <c r="P39" s="3" t="s">
        <v>12</v>
      </c>
      <c r="Q39" s="2">
        <v>4920</v>
      </c>
      <c r="R39" s="2">
        <v>0</v>
      </c>
      <c r="S39" s="2">
        <v>784</v>
      </c>
      <c r="T39" s="2">
        <v>0</v>
      </c>
      <c r="U39" s="2">
        <v>2336</v>
      </c>
      <c r="V39" s="2">
        <v>0</v>
      </c>
      <c r="W39" s="2">
        <v>37219</v>
      </c>
      <c r="X39" s="2">
        <v>0</v>
      </c>
      <c r="Y39" s="2">
        <v>3932</v>
      </c>
      <c r="Z39" s="2">
        <v>0</v>
      </c>
      <c r="AA39" s="1">
        <f>Q39+S39+U39+W39+Y39</f>
        <v>49191</v>
      </c>
      <c r="AB39" s="13">
        <f>R39+T39+V39+X39+Z39</f>
        <v>0</v>
      </c>
      <c r="AC39" s="14">
        <f>AA39+AB39</f>
        <v>49191</v>
      </c>
      <c r="AE39" s="3" t="s">
        <v>12</v>
      </c>
      <c r="AF39" s="2">
        <f>IFERROR(B39/Q39, "N.A.")</f>
        <v>2663.9737804878046</v>
      </c>
      <c r="AG39" s="2" t="str">
        <f t="shared" ref="AG39:AR43" si="30">IFERROR(C39/R39, "N.A.")</f>
        <v>N.A.</v>
      </c>
      <c r="AH39" s="2">
        <f t="shared" si="30"/>
        <v>5454.5663265306121</v>
      </c>
      <c r="AI39" s="2" t="str">
        <f t="shared" si="30"/>
        <v>N.A.</v>
      </c>
      <c r="AJ39" s="2">
        <f t="shared" si="30"/>
        <v>6769.0642123287671</v>
      </c>
      <c r="AK39" s="2" t="str">
        <f t="shared" si="30"/>
        <v>N.A.</v>
      </c>
      <c r="AL39" s="2">
        <f t="shared" si="30"/>
        <v>2407.8536231494663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2496.6674594946226</v>
      </c>
      <c r="AQ39" s="13" t="str">
        <f t="shared" si="30"/>
        <v>N.A.</v>
      </c>
      <c r="AR39" s="14">
        <f t="shared" si="30"/>
        <v>2496.6674594946226</v>
      </c>
    </row>
    <row r="40" spans="1:44" ht="15" customHeight="1" thickBot="1" x14ac:dyDescent="0.3">
      <c r="A40" s="3" t="s">
        <v>13</v>
      </c>
      <c r="B40" s="2">
        <v>95238131.000000015</v>
      </c>
      <c r="C40" s="2">
        <v>4429090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95238131.000000015</v>
      </c>
      <c r="M40" s="13">
        <f t="shared" si="31"/>
        <v>4429090</v>
      </c>
      <c r="N40" s="14">
        <f t="shared" ref="N40:N42" si="32">L40+M40</f>
        <v>99667221.000000015</v>
      </c>
      <c r="P40" s="3" t="s">
        <v>13</v>
      </c>
      <c r="Q40" s="2">
        <v>28761</v>
      </c>
      <c r="R40" s="2">
        <v>716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28761</v>
      </c>
      <c r="AB40" s="13">
        <f t="shared" si="33"/>
        <v>716</v>
      </c>
      <c r="AC40" s="14">
        <f t="shared" ref="AC40:AC42" si="34">AA40+AB40</f>
        <v>29477</v>
      </c>
      <c r="AE40" s="3" t="s">
        <v>13</v>
      </c>
      <c r="AF40" s="2">
        <f t="shared" ref="AF40:AF43" si="35">IFERROR(B40/Q40, "N.A.")</f>
        <v>3311.3636869371726</v>
      </c>
      <c r="AG40" s="2">
        <f t="shared" si="30"/>
        <v>6185.8798882681567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3311.3636869371726</v>
      </c>
      <c r="AQ40" s="13">
        <f t="shared" si="30"/>
        <v>6185.8798882681567</v>
      </c>
      <c r="AR40" s="14">
        <f t="shared" si="30"/>
        <v>3381.1860433558372</v>
      </c>
    </row>
    <row r="41" spans="1:44" ht="15" customHeight="1" thickBot="1" x14ac:dyDescent="0.3">
      <c r="A41" s="3" t="s">
        <v>14</v>
      </c>
      <c r="B41" s="2">
        <v>159055324.99999994</v>
      </c>
      <c r="C41" s="2">
        <v>843936117.99999976</v>
      </c>
      <c r="D41" s="2">
        <v>32198282.000000011</v>
      </c>
      <c r="E41" s="2">
        <v>14021950</v>
      </c>
      <c r="F41" s="2"/>
      <c r="G41" s="2">
        <v>20429134</v>
      </c>
      <c r="H41" s="2"/>
      <c r="I41" s="2">
        <v>30621139.999999996</v>
      </c>
      <c r="J41" s="2">
        <v>0</v>
      </c>
      <c r="K41" s="2"/>
      <c r="L41" s="1">
        <f t="shared" si="31"/>
        <v>191253606.99999994</v>
      </c>
      <c r="M41" s="13">
        <f t="shared" si="31"/>
        <v>909008341.99999976</v>
      </c>
      <c r="N41" s="14">
        <f t="shared" si="32"/>
        <v>1100261948.9999998</v>
      </c>
      <c r="P41" s="3" t="s">
        <v>14</v>
      </c>
      <c r="Q41" s="2">
        <v>40171</v>
      </c>
      <c r="R41" s="2">
        <v>142568</v>
      </c>
      <c r="S41" s="2">
        <v>6643</v>
      </c>
      <c r="T41" s="2">
        <v>2094</v>
      </c>
      <c r="U41" s="2">
        <v>0</v>
      </c>
      <c r="V41" s="2">
        <v>5844</v>
      </c>
      <c r="W41" s="2">
        <v>0</v>
      </c>
      <c r="X41" s="2">
        <v>9159</v>
      </c>
      <c r="Y41" s="2">
        <v>9901</v>
      </c>
      <c r="Z41" s="2">
        <v>0</v>
      </c>
      <c r="AA41" s="1">
        <f t="shared" si="33"/>
        <v>56715</v>
      </c>
      <c r="AB41" s="13">
        <f t="shared" si="33"/>
        <v>159665</v>
      </c>
      <c r="AC41" s="14">
        <f t="shared" si="34"/>
        <v>216380</v>
      </c>
      <c r="AE41" s="3" t="s">
        <v>14</v>
      </c>
      <c r="AF41" s="2">
        <f t="shared" si="35"/>
        <v>3959.4564486818836</v>
      </c>
      <c r="AG41" s="2">
        <f t="shared" si="30"/>
        <v>5919.5339627405856</v>
      </c>
      <c r="AH41" s="2">
        <f t="shared" si="30"/>
        <v>4846.9489688393815</v>
      </c>
      <c r="AI41" s="2">
        <f t="shared" si="30"/>
        <v>6696.2511938872967</v>
      </c>
      <c r="AJ41" s="2" t="str">
        <f t="shared" si="30"/>
        <v>N.A.</v>
      </c>
      <c r="AK41" s="2">
        <f t="shared" si="30"/>
        <v>3495.7450376454485</v>
      </c>
      <c r="AL41" s="2" t="str">
        <f t="shared" si="30"/>
        <v>N.A.</v>
      </c>
      <c r="AM41" s="2">
        <f t="shared" si="30"/>
        <v>3343.2842013320228</v>
      </c>
      <c r="AN41" s="2">
        <f t="shared" si="30"/>
        <v>0</v>
      </c>
      <c r="AO41" s="2" t="str">
        <f t="shared" si="30"/>
        <v>N.A.</v>
      </c>
      <c r="AP41" s="15">
        <f t="shared" si="30"/>
        <v>3372.1873754738594</v>
      </c>
      <c r="AQ41" s="13">
        <f t="shared" si="30"/>
        <v>5693.2223217361334</v>
      </c>
      <c r="AR41" s="14">
        <f t="shared" si="30"/>
        <v>5084.859732877344</v>
      </c>
    </row>
    <row r="42" spans="1:44" ht="15" customHeight="1" thickBot="1" x14ac:dyDescent="0.3">
      <c r="A42" s="3" t="s">
        <v>15</v>
      </c>
      <c r="B42" s="2">
        <v>813560</v>
      </c>
      <c r="C42" s="2">
        <v>1418140</v>
      </c>
      <c r="D42" s="2">
        <v>959760</v>
      </c>
      <c r="E42" s="2"/>
      <c r="F42" s="2"/>
      <c r="G42" s="2"/>
      <c r="H42" s="2">
        <v>298251.99999999994</v>
      </c>
      <c r="I42" s="2"/>
      <c r="J42" s="2">
        <v>0</v>
      </c>
      <c r="K42" s="2"/>
      <c r="L42" s="1">
        <f t="shared" si="31"/>
        <v>2071572</v>
      </c>
      <c r="M42" s="13">
        <f t="shared" si="31"/>
        <v>1418140</v>
      </c>
      <c r="N42" s="14">
        <f t="shared" si="32"/>
        <v>3489712</v>
      </c>
      <c r="P42" s="3" t="s">
        <v>15</v>
      </c>
      <c r="Q42" s="2">
        <v>230</v>
      </c>
      <c r="R42" s="2">
        <v>388</v>
      </c>
      <c r="S42" s="2">
        <v>248</v>
      </c>
      <c r="T42" s="2">
        <v>0</v>
      </c>
      <c r="U42" s="2">
        <v>0</v>
      </c>
      <c r="V42" s="2">
        <v>0</v>
      </c>
      <c r="W42" s="2">
        <v>920</v>
      </c>
      <c r="X42" s="2">
        <v>0</v>
      </c>
      <c r="Y42" s="2">
        <v>1881</v>
      </c>
      <c r="Z42" s="2">
        <v>0</v>
      </c>
      <c r="AA42" s="1">
        <f t="shared" si="33"/>
        <v>3279</v>
      </c>
      <c r="AB42" s="13">
        <f t="shared" si="33"/>
        <v>388</v>
      </c>
      <c r="AC42" s="14">
        <f t="shared" si="34"/>
        <v>3667</v>
      </c>
      <c r="AE42" s="3" t="s">
        <v>15</v>
      </c>
      <c r="AF42" s="2">
        <f t="shared" si="35"/>
        <v>3537.217391304348</v>
      </c>
      <c r="AG42" s="2">
        <f t="shared" si="30"/>
        <v>3655</v>
      </c>
      <c r="AH42" s="2">
        <f t="shared" si="30"/>
        <v>3870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324.18695652173909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631.76944190301924</v>
      </c>
      <c r="AQ42" s="13">
        <f t="shared" si="30"/>
        <v>3655</v>
      </c>
      <c r="AR42" s="14">
        <f t="shared" si="30"/>
        <v>951.65312244341419</v>
      </c>
    </row>
    <row r="43" spans="1:44" ht="15" customHeight="1" thickBot="1" x14ac:dyDescent="0.3">
      <c r="A43" s="4" t="s">
        <v>16</v>
      </c>
      <c r="B43" s="2">
        <v>268213766.99999988</v>
      </c>
      <c r="C43" s="2">
        <v>849783348.00000024</v>
      </c>
      <c r="D43" s="2">
        <v>37434421.999999993</v>
      </c>
      <c r="E43" s="2">
        <v>14021950</v>
      </c>
      <c r="F43" s="2">
        <v>15812534</v>
      </c>
      <c r="G43" s="2">
        <v>20429134</v>
      </c>
      <c r="H43" s="2">
        <v>89916155.999999955</v>
      </c>
      <c r="I43" s="2">
        <v>30621139.999999996</v>
      </c>
      <c r="J43" s="2">
        <v>0</v>
      </c>
      <c r="K43" s="2"/>
      <c r="L43" s="1">
        <f t="shared" ref="L43" si="36">B43+D43+F43+H43+J43</f>
        <v>411376878.99999982</v>
      </c>
      <c r="M43" s="13">
        <f t="shared" ref="M43" si="37">C43+E43+G43+I43+K43</f>
        <v>914855572.00000024</v>
      </c>
      <c r="N43" s="17">
        <f t="shared" ref="N43" si="38">L43+M43</f>
        <v>1326232451</v>
      </c>
      <c r="P43" s="4" t="s">
        <v>16</v>
      </c>
      <c r="Q43" s="2">
        <v>74082</v>
      </c>
      <c r="R43" s="2">
        <v>143672</v>
      </c>
      <c r="S43" s="2">
        <v>7675</v>
      </c>
      <c r="T43" s="2">
        <v>2094</v>
      </c>
      <c r="U43" s="2">
        <v>2336</v>
      </c>
      <c r="V43" s="2">
        <v>5844</v>
      </c>
      <c r="W43" s="2">
        <v>38139</v>
      </c>
      <c r="X43" s="2">
        <v>9159</v>
      </c>
      <c r="Y43" s="2">
        <v>15714</v>
      </c>
      <c r="Z43" s="2">
        <v>0</v>
      </c>
      <c r="AA43" s="1">
        <f t="shared" ref="AA43" si="39">Q43+S43+U43+W43+Y43</f>
        <v>137946</v>
      </c>
      <c r="AB43" s="13">
        <f t="shared" ref="AB43" si="40">R43+T43+V43+X43+Z43</f>
        <v>160769</v>
      </c>
      <c r="AC43" s="17">
        <f t="shared" ref="AC43" si="41">AA43+AB43</f>
        <v>298715</v>
      </c>
      <c r="AE43" s="4" t="s">
        <v>16</v>
      </c>
      <c r="AF43" s="2">
        <f t="shared" si="35"/>
        <v>3620.4984611646537</v>
      </c>
      <c r="AG43" s="2">
        <f t="shared" si="30"/>
        <v>5914.7457263767483</v>
      </c>
      <c r="AH43" s="2">
        <f t="shared" si="30"/>
        <v>4877.4491205211716</v>
      </c>
      <c r="AI43" s="2">
        <f t="shared" si="30"/>
        <v>6696.2511938872967</v>
      </c>
      <c r="AJ43" s="2">
        <f t="shared" si="30"/>
        <v>6769.0642123287671</v>
      </c>
      <c r="AK43" s="2">
        <f t="shared" si="30"/>
        <v>3495.7450376454485</v>
      </c>
      <c r="AL43" s="2">
        <f t="shared" si="30"/>
        <v>2357.5908125540773</v>
      </c>
      <c r="AM43" s="2">
        <f t="shared" si="30"/>
        <v>3343.2842013320228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2982.1588085192743</v>
      </c>
      <c r="AQ43" s="13">
        <f t="shared" ref="AQ43" si="43">IFERROR(M43/AB43, "N.A.")</f>
        <v>5690.4973720057988</v>
      </c>
      <c r="AR43" s="14">
        <f t="shared" ref="AR43" si="44">IFERROR(N43/AC43, "N.A.")</f>
        <v>4439.791945499891</v>
      </c>
    </row>
    <row r="44" spans="1:44" ht="15" customHeight="1" thickBot="1" x14ac:dyDescent="0.3">
      <c r="A44" s="5" t="s">
        <v>0</v>
      </c>
      <c r="B44" s="24">
        <f>B43+C43</f>
        <v>1117997115</v>
      </c>
      <c r="C44" s="26"/>
      <c r="D44" s="24">
        <f>D43+E43</f>
        <v>51456371.999999993</v>
      </c>
      <c r="E44" s="26"/>
      <c r="F44" s="24">
        <f>F43+G43</f>
        <v>36241668</v>
      </c>
      <c r="G44" s="26"/>
      <c r="H44" s="24">
        <f>H43+I43</f>
        <v>120537295.99999996</v>
      </c>
      <c r="I44" s="26"/>
      <c r="J44" s="24">
        <f>J43+K43</f>
        <v>0</v>
      </c>
      <c r="K44" s="26"/>
      <c r="L44" s="24">
        <f>L43+M43</f>
        <v>1326232451</v>
      </c>
      <c r="M44" s="25"/>
      <c r="N44" s="18">
        <f>B44+D44+F44+H44+J44</f>
        <v>1326232451</v>
      </c>
      <c r="P44" s="5" t="s">
        <v>0</v>
      </c>
      <c r="Q44" s="24">
        <f>Q43+R43</f>
        <v>217754</v>
      </c>
      <c r="R44" s="26"/>
      <c r="S44" s="24">
        <f>S43+T43</f>
        <v>9769</v>
      </c>
      <c r="T44" s="26"/>
      <c r="U44" s="24">
        <f>U43+V43</f>
        <v>8180</v>
      </c>
      <c r="V44" s="26"/>
      <c r="W44" s="24">
        <f>W43+X43</f>
        <v>47298</v>
      </c>
      <c r="X44" s="26"/>
      <c r="Y44" s="24">
        <f>Y43+Z43</f>
        <v>15714</v>
      </c>
      <c r="Z44" s="26"/>
      <c r="AA44" s="24">
        <f>AA43+AB43</f>
        <v>298715</v>
      </c>
      <c r="AB44" s="25"/>
      <c r="AC44" s="18">
        <f>Q44+S44+U44+W44+Y44</f>
        <v>298715</v>
      </c>
      <c r="AE44" s="5" t="s">
        <v>0</v>
      </c>
      <c r="AF44" s="27">
        <f>IFERROR(B44/Q44,"N.A.")</f>
        <v>5134.2207950255797</v>
      </c>
      <c r="AG44" s="28"/>
      <c r="AH44" s="27">
        <f>IFERROR(D44/S44,"N.A.")</f>
        <v>5267.3121097348749</v>
      </c>
      <c r="AI44" s="28"/>
      <c r="AJ44" s="27">
        <f>IFERROR(F44/U44,"N.A.")</f>
        <v>4430.5217603911979</v>
      </c>
      <c r="AK44" s="28"/>
      <c r="AL44" s="27">
        <f>IFERROR(H44/W44,"N.A.")</f>
        <v>2548.4649668062066</v>
      </c>
      <c r="AM44" s="28"/>
      <c r="AN44" s="27">
        <f>IFERROR(J44/Y44,"N.A.")</f>
        <v>0</v>
      </c>
      <c r="AO44" s="28"/>
      <c r="AP44" s="27">
        <f>IFERROR(L44/AA44,"N.A.")</f>
        <v>4439.791945499891</v>
      </c>
      <c r="AQ44" s="28"/>
      <c r="AR44" s="16">
        <f>IFERROR(N44/AC44, "N.A.")</f>
        <v>4439.791945499891</v>
      </c>
    </row>
  </sheetData>
  <mergeCells count="144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18492053.999999996</v>
      </c>
      <c r="C15" s="2"/>
      <c r="D15" s="2">
        <v>4377480</v>
      </c>
      <c r="E15" s="2"/>
      <c r="F15" s="2">
        <v>7350850</v>
      </c>
      <c r="G15" s="2"/>
      <c r="H15" s="2">
        <v>8324807.9999999991</v>
      </c>
      <c r="I15" s="2"/>
      <c r="J15" s="2">
        <v>0</v>
      </c>
      <c r="K15" s="2"/>
      <c r="L15" s="1">
        <f>B15+D15+F15+H15+J15</f>
        <v>38545191.999999993</v>
      </c>
      <c r="M15" s="13">
        <f>C15+E15+G15+I15+K15</f>
        <v>0</v>
      </c>
      <c r="N15" s="14">
        <f>L15+M15</f>
        <v>38545191.999999993</v>
      </c>
      <c r="P15" s="3" t="s">
        <v>12</v>
      </c>
      <c r="Q15" s="2">
        <v>3662</v>
      </c>
      <c r="R15" s="2">
        <v>0</v>
      </c>
      <c r="S15" s="2">
        <v>965</v>
      </c>
      <c r="T15" s="2">
        <v>0</v>
      </c>
      <c r="U15" s="2">
        <v>1572</v>
      </c>
      <c r="V15" s="2">
        <v>0</v>
      </c>
      <c r="W15" s="2">
        <v>3771</v>
      </c>
      <c r="X15" s="2">
        <v>0</v>
      </c>
      <c r="Y15" s="2">
        <v>454</v>
      </c>
      <c r="Z15" s="2">
        <v>0</v>
      </c>
      <c r="AA15" s="1">
        <f>Q15+S15+U15+W15+Y15</f>
        <v>10424</v>
      </c>
      <c r="AB15" s="13">
        <f>R15+T15+V15+X15+Z15</f>
        <v>0</v>
      </c>
      <c r="AC15" s="14">
        <f>AA15+AB15</f>
        <v>10424</v>
      </c>
      <c r="AE15" s="3" t="s">
        <v>12</v>
      </c>
      <c r="AF15" s="2">
        <f>IFERROR(B15/Q15, "N.A.")</f>
        <v>5049.7143637356621</v>
      </c>
      <c r="AG15" s="2" t="str">
        <f t="shared" ref="AG15:AR19" si="0">IFERROR(C15/R15, "N.A.")</f>
        <v>N.A.</v>
      </c>
      <c r="AH15" s="2">
        <f t="shared" si="0"/>
        <v>4536.2487046632123</v>
      </c>
      <c r="AI15" s="2" t="str">
        <f t="shared" si="0"/>
        <v>N.A.</v>
      </c>
      <c r="AJ15" s="2">
        <f t="shared" si="0"/>
        <v>4676.1132315521627</v>
      </c>
      <c r="AK15" s="2" t="str">
        <f t="shared" si="0"/>
        <v>N.A.</v>
      </c>
      <c r="AL15" s="2">
        <f t="shared" si="0"/>
        <v>2207.5863166268891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3697.7352264006131</v>
      </c>
      <c r="AQ15" s="13" t="str">
        <f t="shared" si="0"/>
        <v>N.A.</v>
      </c>
      <c r="AR15" s="14">
        <f t="shared" si="0"/>
        <v>3697.7352264006131</v>
      </c>
    </row>
    <row r="16" spans="1:44" ht="15" customHeight="1" thickBot="1" x14ac:dyDescent="0.3">
      <c r="A16" s="3" t="s">
        <v>13</v>
      </c>
      <c r="B16" s="2">
        <v>305386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305386</v>
      </c>
      <c r="M16" s="13">
        <f t="shared" si="1"/>
        <v>0</v>
      </c>
      <c r="N16" s="14">
        <f t="shared" ref="N16:N18" si="2">L16+M16</f>
        <v>305386</v>
      </c>
      <c r="P16" s="3" t="s">
        <v>13</v>
      </c>
      <c r="Q16" s="2">
        <v>503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503</v>
      </c>
      <c r="AB16" s="13">
        <f t="shared" si="3"/>
        <v>0</v>
      </c>
      <c r="AC16" s="14">
        <f t="shared" ref="AC16:AC18" si="4">AA16+AB16</f>
        <v>503</v>
      </c>
      <c r="AE16" s="3" t="s">
        <v>13</v>
      </c>
      <c r="AF16" s="2">
        <f t="shared" ref="AF16:AF19" si="5">IFERROR(B16/Q16, "N.A.")</f>
        <v>607.12922465208749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607.12922465208749</v>
      </c>
      <c r="AQ16" s="13" t="str">
        <f t="shared" si="0"/>
        <v>N.A.</v>
      </c>
      <c r="AR16" s="14">
        <f t="shared" si="0"/>
        <v>607.12922465208749</v>
      </c>
    </row>
    <row r="17" spans="1:44" ht="15" customHeight="1" thickBot="1" x14ac:dyDescent="0.3">
      <c r="A17" s="3" t="s">
        <v>14</v>
      </c>
      <c r="B17" s="2">
        <v>18939650.000000004</v>
      </c>
      <c r="C17" s="2">
        <v>44618800</v>
      </c>
      <c r="D17" s="2">
        <v>5316640</v>
      </c>
      <c r="E17" s="2"/>
      <c r="F17" s="2"/>
      <c r="G17" s="2">
        <v>5584750.0000000009</v>
      </c>
      <c r="H17" s="2"/>
      <c r="I17" s="2">
        <v>3815739.9999999995</v>
      </c>
      <c r="J17" s="2">
        <v>0</v>
      </c>
      <c r="K17" s="2"/>
      <c r="L17" s="1">
        <f t="shared" si="1"/>
        <v>24256290.000000004</v>
      </c>
      <c r="M17" s="13">
        <f t="shared" si="1"/>
        <v>54019290</v>
      </c>
      <c r="N17" s="14">
        <f t="shared" si="2"/>
        <v>78275580</v>
      </c>
      <c r="P17" s="3" t="s">
        <v>14</v>
      </c>
      <c r="Q17" s="2">
        <v>4633</v>
      </c>
      <c r="R17" s="2">
        <v>7377</v>
      </c>
      <c r="S17" s="2">
        <v>830</v>
      </c>
      <c r="T17" s="2">
        <v>0</v>
      </c>
      <c r="U17" s="2">
        <v>0</v>
      </c>
      <c r="V17" s="2">
        <v>1194</v>
      </c>
      <c r="W17" s="2">
        <v>0</v>
      </c>
      <c r="X17" s="2">
        <v>1425</v>
      </c>
      <c r="Y17" s="2">
        <v>1900</v>
      </c>
      <c r="Z17" s="2">
        <v>0</v>
      </c>
      <c r="AA17" s="1">
        <f t="shared" si="3"/>
        <v>7363</v>
      </c>
      <c r="AB17" s="13">
        <f t="shared" si="3"/>
        <v>9996</v>
      </c>
      <c r="AC17" s="14">
        <f t="shared" si="4"/>
        <v>17359</v>
      </c>
      <c r="AE17" s="3" t="s">
        <v>14</v>
      </c>
      <c r="AF17" s="2">
        <f t="shared" si="5"/>
        <v>4087.9883444852157</v>
      </c>
      <c r="AG17" s="2">
        <f t="shared" si="0"/>
        <v>6048.3665446658533</v>
      </c>
      <c r="AH17" s="2">
        <f t="shared" si="0"/>
        <v>6405.5903614457829</v>
      </c>
      <c r="AI17" s="2" t="str">
        <f t="shared" si="0"/>
        <v>N.A.</v>
      </c>
      <c r="AJ17" s="2" t="str">
        <f t="shared" si="0"/>
        <v>N.A.</v>
      </c>
      <c r="AK17" s="2">
        <f t="shared" si="0"/>
        <v>4677.3450586264662</v>
      </c>
      <c r="AL17" s="2" t="str">
        <f t="shared" si="0"/>
        <v>N.A.</v>
      </c>
      <c r="AM17" s="2">
        <f t="shared" si="0"/>
        <v>2677.712280701754</v>
      </c>
      <c r="AN17" s="2">
        <f t="shared" si="0"/>
        <v>0</v>
      </c>
      <c r="AO17" s="2" t="str">
        <f t="shared" si="0"/>
        <v>N.A.</v>
      </c>
      <c r="AP17" s="15">
        <f t="shared" si="0"/>
        <v>3294.3487708814346</v>
      </c>
      <c r="AQ17" s="13">
        <f t="shared" si="0"/>
        <v>5404.090636254502</v>
      </c>
      <c r="AR17" s="14">
        <f t="shared" si="0"/>
        <v>4509.2217293622907</v>
      </c>
    </row>
    <row r="18" spans="1:44" ht="15" customHeight="1" thickBot="1" x14ac:dyDescent="0.3">
      <c r="A18" s="3" t="s">
        <v>15</v>
      </c>
      <c r="B18" s="2">
        <v>4183024</v>
      </c>
      <c r="C18" s="2">
        <v>2502600</v>
      </c>
      <c r="D18" s="2">
        <v>1888560.0000000002</v>
      </c>
      <c r="E18" s="2"/>
      <c r="F18" s="2"/>
      <c r="G18" s="2"/>
      <c r="H18" s="2">
        <v>1202898</v>
      </c>
      <c r="I18" s="2"/>
      <c r="J18" s="2">
        <v>0</v>
      </c>
      <c r="K18" s="2"/>
      <c r="L18" s="1">
        <f t="shared" si="1"/>
        <v>7274482</v>
      </c>
      <c r="M18" s="13">
        <f t="shared" si="1"/>
        <v>2502600</v>
      </c>
      <c r="N18" s="14">
        <f t="shared" si="2"/>
        <v>9777082</v>
      </c>
      <c r="P18" s="3" t="s">
        <v>15</v>
      </c>
      <c r="Q18" s="2">
        <v>1865</v>
      </c>
      <c r="R18" s="2">
        <v>582</v>
      </c>
      <c r="S18" s="2">
        <v>428</v>
      </c>
      <c r="T18" s="2">
        <v>0</v>
      </c>
      <c r="U18" s="2">
        <v>0</v>
      </c>
      <c r="V18" s="2">
        <v>0</v>
      </c>
      <c r="W18" s="2">
        <v>5993</v>
      </c>
      <c r="X18" s="2">
        <v>0</v>
      </c>
      <c r="Y18" s="2">
        <v>1379</v>
      </c>
      <c r="Z18" s="2">
        <v>0</v>
      </c>
      <c r="AA18" s="1">
        <f t="shared" si="3"/>
        <v>9665</v>
      </c>
      <c r="AB18" s="13">
        <f t="shared" si="3"/>
        <v>582</v>
      </c>
      <c r="AC18" s="17">
        <f t="shared" si="4"/>
        <v>10247</v>
      </c>
      <c r="AE18" s="3" t="s">
        <v>15</v>
      </c>
      <c r="AF18" s="2">
        <f t="shared" si="5"/>
        <v>2242.908310991957</v>
      </c>
      <c r="AG18" s="2">
        <f t="shared" si="0"/>
        <v>4300</v>
      </c>
      <c r="AH18" s="2">
        <f t="shared" si="0"/>
        <v>4412.5233644859818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200.71717003170366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752.662390067253</v>
      </c>
      <c r="AQ18" s="13">
        <f t="shared" si="0"/>
        <v>4300</v>
      </c>
      <c r="AR18" s="14">
        <f t="shared" si="0"/>
        <v>954.1409192934517</v>
      </c>
    </row>
    <row r="19" spans="1:44" ht="15" customHeight="1" thickBot="1" x14ac:dyDescent="0.3">
      <c r="A19" s="4" t="s">
        <v>16</v>
      </c>
      <c r="B19" s="2">
        <v>41920114</v>
      </c>
      <c r="C19" s="2">
        <v>47121399.999999993</v>
      </c>
      <c r="D19" s="2">
        <v>11582680.000000002</v>
      </c>
      <c r="E19" s="2"/>
      <c r="F19" s="2">
        <v>7350850</v>
      </c>
      <c r="G19" s="2">
        <v>5584750.0000000009</v>
      </c>
      <c r="H19" s="2">
        <v>9527706.0000000056</v>
      </c>
      <c r="I19" s="2">
        <v>3815739.9999999995</v>
      </c>
      <c r="J19" s="2">
        <v>0</v>
      </c>
      <c r="K19" s="2"/>
      <c r="L19" s="1">
        <f t="shared" ref="L19" si="6">B19+D19+F19+H19+J19</f>
        <v>70381350</v>
      </c>
      <c r="M19" s="13">
        <f t="shared" ref="M19" si="7">C19+E19+G19+I19+K19</f>
        <v>56521889.999999993</v>
      </c>
      <c r="N19" s="17">
        <f t="shared" ref="N19" si="8">L19+M19</f>
        <v>126903240</v>
      </c>
      <c r="P19" s="4" t="s">
        <v>16</v>
      </c>
      <c r="Q19" s="2">
        <v>10663</v>
      </c>
      <c r="R19" s="2">
        <v>7959</v>
      </c>
      <c r="S19" s="2">
        <v>2223</v>
      </c>
      <c r="T19" s="2">
        <v>0</v>
      </c>
      <c r="U19" s="2">
        <v>1572</v>
      </c>
      <c r="V19" s="2">
        <v>1194</v>
      </c>
      <c r="W19" s="2">
        <v>9764</v>
      </c>
      <c r="X19" s="2">
        <v>1425</v>
      </c>
      <c r="Y19" s="2">
        <v>3733</v>
      </c>
      <c r="Z19" s="2">
        <v>0</v>
      </c>
      <c r="AA19" s="1">
        <f t="shared" ref="AA19" si="9">Q19+S19+U19+W19+Y19</f>
        <v>27955</v>
      </c>
      <c r="AB19" s="13">
        <f t="shared" ref="AB19" si="10">R19+T19+V19+X19+Z19</f>
        <v>10578</v>
      </c>
      <c r="AC19" s="14">
        <f t="shared" ref="AC19" si="11">AA19+AB19</f>
        <v>38533</v>
      </c>
      <c r="AE19" s="4" t="s">
        <v>16</v>
      </c>
      <c r="AF19" s="2">
        <f t="shared" si="5"/>
        <v>3931.362093219544</v>
      </c>
      <c r="AG19" s="2">
        <f t="shared" si="0"/>
        <v>5920.5176529714781</v>
      </c>
      <c r="AH19" s="2">
        <f t="shared" si="0"/>
        <v>5210.3823661718407</v>
      </c>
      <c r="AI19" s="2" t="str">
        <f t="shared" si="0"/>
        <v>N.A.</v>
      </c>
      <c r="AJ19" s="2">
        <f t="shared" si="0"/>
        <v>4676.1132315521627</v>
      </c>
      <c r="AK19" s="2">
        <f t="shared" si="0"/>
        <v>4677.3450586264662</v>
      </c>
      <c r="AL19" s="2">
        <f t="shared" si="0"/>
        <v>975.79946743138112</v>
      </c>
      <c r="AM19" s="2">
        <f t="shared" si="0"/>
        <v>2677.712280701754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2517.6658916115184</v>
      </c>
      <c r="AQ19" s="13">
        <f t="shared" ref="AQ19" si="13">IFERROR(M19/AB19, "N.A.")</f>
        <v>5343.3437322745312</v>
      </c>
      <c r="AR19" s="14">
        <f t="shared" ref="AR19" si="14">IFERROR(N19/AC19, "N.A.")</f>
        <v>3293.3651675187502</v>
      </c>
    </row>
    <row r="20" spans="1:44" ht="15" customHeight="1" thickBot="1" x14ac:dyDescent="0.3">
      <c r="A20" s="5" t="s">
        <v>0</v>
      </c>
      <c r="B20" s="24">
        <f>B19+C19</f>
        <v>89041514</v>
      </c>
      <c r="C20" s="26"/>
      <c r="D20" s="24">
        <f>D19+E19</f>
        <v>11582680.000000002</v>
      </c>
      <c r="E20" s="26"/>
      <c r="F20" s="24">
        <f>F19+G19</f>
        <v>12935600</v>
      </c>
      <c r="G20" s="26"/>
      <c r="H20" s="24">
        <f>H19+I19</f>
        <v>13343446.000000006</v>
      </c>
      <c r="I20" s="26"/>
      <c r="J20" s="24">
        <f>J19+K19</f>
        <v>0</v>
      </c>
      <c r="K20" s="26"/>
      <c r="L20" s="24">
        <f>L19+M19</f>
        <v>126903240</v>
      </c>
      <c r="M20" s="25"/>
      <c r="N20" s="18">
        <f>B20+D20+F20+H20+J20</f>
        <v>126903240</v>
      </c>
      <c r="P20" s="5" t="s">
        <v>0</v>
      </c>
      <c r="Q20" s="24">
        <f>Q19+R19</f>
        <v>18622</v>
      </c>
      <c r="R20" s="26"/>
      <c r="S20" s="24">
        <f>S19+T19</f>
        <v>2223</v>
      </c>
      <c r="T20" s="26"/>
      <c r="U20" s="24">
        <f>U19+V19</f>
        <v>2766</v>
      </c>
      <c r="V20" s="26"/>
      <c r="W20" s="24">
        <f>W19+X19</f>
        <v>11189</v>
      </c>
      <c r="X20" s="26"/>
      <c r="Y20" s="24">
        <f>Y19+Z19</f>
        <v>3733</v>
      </c>
      <c r="Z20" s="26"/>
      <c r="AA20" s="24">
        <f>AA19+AB19</f>
        <v>38533</v>
      </c>
      <c r="AB20" s="26"/>
      <c r="AC20" s="19">
        <f>Q20+S20+U20+W20+Y20</f>
        <v>38533</v>
      </c>
      <c r="AE20" s="5" t="s">
        <v>0</v>
      </c>
      <c r="AF20" s="27">
        <f>IFERROR(B20/Q20,"N.A.")</f>
        <v>4781.5226076683493</v>
      </c>
      <c r="AG20" s="28"/>
      <c r="AH20" s="27">
        <f>IFERROR(D20/S20,"N.A.")</f>
        <v>5210.3823661718407</v>
      </c>
      <c r="AI20" s="28"/>
      <c r="AJ20" s="27">
        <f>IFERROR(F20/U20,"N.A.")</f>
        <v>4676.6449746926974</v>
      </c>
      <c r="AK20" s="28"/>
      <c r="AL20" s="27">
        <f>IFERROR(H20/W20,"N.A.")</f>
        <v>1192.5503619626425</v>
      </c>
      <c r="AM20" s="28"/>
      <c r="AN20" s="27">
        <f>IFERROR(J20/Y20,"N.A.")</f>
        <v>0</v>
      </c>
      <c r="AO20" s="28"/>
      <c r="AP20" s="27">
        <f>IFERROR(L20/AA20,"N.A.")</f>
        <v>3293.3651675187502</v>
      </c>
      <c r="AQ20" s="28"/>
      <c r="AR20" s="16">
        <f>IFERROR(N20/AC20, "N.A.")</f>
        <v>3293.3651675187502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18492053.999999996</v>
      </c>
      <c r="C27" s="2"/>
      <c r="D27" s="2">
        <v>2169000</v>
      </c>
      <c r="E27" s="2"/>
      <c r="F27" s="2">
        <v>6963849.9999999991</v>
      </c>
      <c r="G27" s="2"/>
      <c r="H27" s="2">
        <v>5451455</v>
      </c>
      <c r="I27" s="2"/>
      <c r="J27" s="2">
        <v>0</v>
      </c>
      <c r="K27" s="2"/>
      <c r="L27" s="1">
        <f>B27+D27+F27+H27+J27</f>
        <v>33076358.999999996</v>
      </c>
      <c r="M27" s="13">
        <f>C27+E27+G27+I27+K27</f>
        <v>0</v>
      </c>
      <c r="N27" s="14">
        <f>L27+M27</f>
        <v>33076358.999999996</v>
      </c>
      <c r="P27" s="3" t="s">
        <v>12</v>
      </c>
      <c r="Q27" s="2">
        <v>3662</v>
      </c>
      <c r="R27" s="2">
        <v>0</v>
      </c>
      <c r="S27" s="2">
        <v>475</v>
      </c>
      <c r="T27" s="2">
        <v>0</v>
      </c>
      <c r="U27" s="2">
        <v>1392</v>
      </c>
      <c r="V27" s="2">
        <v>0</v>
      </c>
      <c r="W27" s="2">
        <v>2361</v>
      </c>
      <c r="X27" s="2">
        <v>0</v>
      </c>
      <c r="Y27" s="2">
        <v>206</v>
      </c>
      <c r="Z27" s="2">
        <v>0</v>
      </c>
      <c r="AA27" s="1">
        <f>Q27+S27+U27+W27+Y27</f>
        <v>8096</v>
      </c>
      <c r="AB27" s="13">
        <f>R27+T27+V27+X27+Z27</f>
        <v>0</v>
      </c>
      <c r="AC27" s="14">
        <f>AA27+AB27</f>
        <v>8096</v>
      </c>
      <c r="AE27" s="3" t="s">
        <v>12</v>
      </c>
      <c r="AF27" s="2">
        <f>IFERROR(B27/Q27, "N.A.")</f>
        <v>5049.7143637356621</v>
      </c>
      <c r="AG27" s="2" t="str">
        <f t="shared" ref="AG27:AR31" si="15">IFERROR(C27/R27, "N.A.")</f>
        <v>N.A.</v>
      </c>
      <c r="AH27" s="2">
        <f t="shared" si="15"/>
        <v>4566.3157894736842</v>
      </c>
      <c r="AI27" s="2" t="str">
        <f t="shared" si="15"/>
        <v>N.A.</v>
      </c>
      <c r="AJ27" s="2">
        <f t="shared" si="15"/>
        <v>5002.7658045977005</v>
      </c>
      <c r="AK27" s="2" t="str">
        <f t="shared" si="15"/>
        <v>N.A.</v>
      </c>
      <c r="AL27" s="2">
        <f t="shared" si="15"/>
        <v>2308.9601863617113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4085.5186511857701</v>
      </c>
      <c r="AQ27" s="13" t="str">
        <f t="shared" si="15"/>
        <v>N.A.</v>
      </c>
      <c r="AR27" s="14">
        <f t="shared" si="15"/>
        <v>4085.5186511857701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10997770</v>
      </c>
      <c r="C29" s="2">
        <v>29095400</v>
      </c>
      <c r="D29" s="2">
        <v>5316640</v>
      </c>
      <c r="E29" s="2"/>
      <c r="F29" s="2"/>
      <c r="G29" s="2">
        <v>5584750</v>
      </c>
      <c r="H29" s="2"/>
      <c r="I29" s="2">
        <v>2598840</v>
      </c>
      <c r="J29" s="2">
        <v>0</v>
      </c>
      <c r="K29" s="2"/>
      <c r="L29" s="1">
        <f t="shared" si="16"/>
        <v>16314410</v>
      </c>
      <c r="M29" s="13">
        <f t="shared" si="16"/>
        <v>37278990</v>
      </c>
      <c r="N29" s="14">
        <f t="shared" si="17"/>
        <v>53593400</v>
      </c>
      <c r="P29" s="3" t="s">
        <v>14</v>
      </c>
      <c r="Q29" s="2">
        <v>2966</v>
      </c>
      <c r="R29" s="2">
        <v>4755</v>
      </c>
      <c r="S29" s="2">
        <v>830</v>
      </c>
      <c r="T29" s="2">
        <v>0</v>
      </c>
      <c r="U29" s="2">
        <v>0</v>
      </c>
      <c r="V29" s="2">
        <v>946</v>
      </c>
      <c r="W29" s="2">
        <v>0</v>
      </c>
      <c r="X29" s="2">
        <v>983</v>
      </c>
      <c r="Y29" s="2">
        <v>421</v>
      </c>
      <c r="Z29" s="2">
        <v>0</v>
      </c>
      <c r="AA29" s="1">
        <f t="shared" si="18"/>
        <v>4217</v>
      </c>
      <c r="AB29" s="13">
        <f t="shared" si="18"/>
        <v>6684</v>
      </c>
      <c r="AC29" s="14">
        <f t="shared" si="19"/>
        <v>10901</v>
      </c>
      <c r="AE29" s="3" t="s">
        <v>14</v>
      </c>
      <c r="AF29" s="2">
        <f t="shared" si="20"/>
        <v>3707.9467296021576</v>
      </c>
      <c r="AG29" s="2">
        <f t="shared" si="15"/>
        <v>6118.9064143007363</v>
      </c>
      <c r="AH29" s="2">
        <f t="shared" si="15"/>
        <v>6405.5903614457829</v>
      </c>
      <c r="AI29" s="2" t="str">
        <f t="shared" si="15"/>
        <v>N.A.</v>
      </c>
      <c r="AJ29" s="2" t="str">
        <f t="shared" si="15"/>
        <v>N.A.</v>
      </c>
      <c r="AK29" s="2">
        <f t="shared" si="15"/>
        <v>5903.5412262156451</v>
      </c>
      <c r="AL29" s="2" t="str">
        <f t="shared" si="15"/>
        <v>N.A.</v>
      </c>
      <c r="AM29" s="2">
        <f t="shared" si="15"/>
        <v>2643.7843336724313</v>
      </c>
      <c r="AN29" s="2">
        <f t="shared" si="15"/>
        <v>0</v>
      </c>
      <c r="AO29" s="2" t="str">
        <f t="shared" si="15"/>
        <v>N.A.</v>
      </c>
      <c r="AP29" s="15">
        <f t="shared" si="15"/>
        <v>3868.7242115247805</v>
      </c>
      <c r="AQ29" s="13">
        <f t="shared" si="15"/>
        <v>5577.3473967684022</v>
      </c>
      <c r="AR29" s="14">
        <f t="shared" si="15"/>
        <v>4916.3746445280249</v>
      </c>
    </row>
    <row r="30" spans="1:44" ht="15" customHeight="1" thickBot="1" x14ac:dyDescent="0.3">
      <c r="A30" s="3" t="s">
        <v>15</v>
      </c>
      <c r="B30" s="2">
        <v>4183024</v>
      </c>
      <c r="C30" s="2">
        <v>1084460</v>
      </c>
      <c r="D30" s="2">
        <v>928800</v>
      </c>
      <c r="E30" s="2"/>
      <c r="F30" s="2"/>
      <c r="G30" s="2"/>
      <c r="H30" s="2">
        <v>1202898</v>
      </c>
      <c r="I30" s="2"/>
      <c r="J30" s="2">
        <v>0</v>
      </c>
      <c r="K30" s="2"/>
      <c r="L30" s="1">
        <f t="shared" si="16"/>
        <v>6314722</v>
      </c>
      <c r="M30" s="13">
        <f t="shared" si="16"/>
        <v>1084460</v>
      </c>
      <c r="N30" s="14">
        <f t="shared" si="17"/>
        <v>7399182</v>
      </c>
      <c r="P30" s="3" t="s">
        <v>15</v>
      </c>
      <c r="Q30" s="2">
        <v>1865</v>
      </c>
      <c r="R30" s="2">
        <v>194</v>
      </c>
      <c r="S30" s="2">
        <v>180</v>
      </c>
      <c r="T30" s="2">
        <v>0</v>
      </c>
      <c r="U30" s="2">
        <v>0</v>
      </c>
      <c r="V30" s="2">
        <v>0</v>
      </c>
      <c r="W30" s="2">
        <v>5993</v>
      </c>
      <c r="X30" s="2">
        <v>0</v>
      </c>
      <c r="Y30" s="2">
        <v>819</v>
      </c>
      <c r="Z30" s="2">
        <v>0</v>
      </c>
      <c r="AA30" s="1">
        <f t="shared" si="18"/>
        <v>8857</v>
      </c>
      <c r="AB30" s="13">
        <f t="shared" si="18"/>
        <v>194</v>
      </c>
      <c r="AC30" s="17">
        <f t="shared" si="19"/>
        <v>9051</v>
      </c>
      <c r="AE30" s="3" t="s">
        <v>15</v>
      </c>
      <c r="AF30" s="2">
        <f t="shared" si="20"/>
        <v>2242.908310991957</v>
      </c>
      <c r="AG30" s="2">
        <f t="shared" si="15"/>
        <v>5590</v>
      </c>
      <c r="AH30" s="2">
        <f t="shared" si="15"/>
        <v>5160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200.71717003170366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712.96398329005308</v>
      </c>
      <c r="AQ30" s="13">
        <f t="shared" si="15"/>
        <v>5590</v>
      </c>
      <c r="AR30" s="14">
        <f t="shared" si="15"/>
        <v>817.49883990719252</v>
      </c>
    </row>
    <row r="31" spans="1:44" ht="15" customHeight="1" thickBot="1" x14ac:dyDescent="0.3">
      <c r="A31" s="4" t="s">
        <v>16</v>
      </c>
      <c r="B31" s="2">
        <v>33672848</v>
      </c>
      <c r="C31" s="2">
        <v>30179860</v>
      </c>
      <c r="D31" s="2">
        <v>8414440</v>
      </c>
      <c r="E31" s="2"/>
      <c r="F31" s="2">
        <v>6963849.9999999991</v>
      </c>
      <c r="G31" s="2">
        <v>5584750</v>
      </c>
      <c r="H31" s="2">
        <v>6654353</v>
      </c>
      <c r="I31" s="2">
        <v>2598840</v>
      </c>
      <c r="J31" s="2">
        <v>0</v>
      </c>
      <c r="K31" s="2"/>
      <c r="L31" s="1">
        <f t="shared" ref="L31" si="21">B31+D31+F31+H31+J31</f>
        <v>55705491</v>
      </c>
      <c r="M31" s="13">
        <f t="shared" ref="M31" si="22">C31+E31+G31+I31+K31</f>
        <v>38363450</v>
      </c>
      <c r="N31" s="17">
        <f t="shared" ref="N31" si="23">L31+M31</f>
        <v>94068941</v>
      </c>
      <c r="P31" s="4" t="s">
        <v>16</v>
      </c>
      <c r="Q31" s="2">
        <v>8493</v>
      </c>
      <c r="R31" s="2">
        <v>4949</v>
      </c>
      <c r="S31" s="2">
        <v>1485</v>
      </c>
      <c r="T31" s="2">
        <v>0</v>
      </c>
      <c r="U31" s="2">
        <v>1392</v>
      </c>
      <c r="V31" s="2">
        <v>946</v>
      </c>
      <c r="W31" s="2">
        <v>8354</v>
      </c>
      <c r="X31" s="2">
        <v>983</v>
      </c>
      <c r="Y31" s="2">
        <v>1446</v>
      </c>
      <c r="Z31" s="2">
        <v>0</v>
      </c>
      <c r="AA31" s="1">
        <f t="shared" ref="AA31" si="24">Q31+S31+U31+W31+Y31</f>
        <v>21170</v>
      </c>
      <c r="AB31" s="13">
        <f t="shared" ref="AB31" si="25">R31+T31+V31+X31+Z31</f>
        <v>6878</v>
      </c>
      <c r="AC31" s="14">
        <f t="shared" ref="AC31" si="26">AA31+AB31</f>
        <v>28048</v>
      </c>
      <c r="AE31" s="4" t="s">
        <v>16</v>
      </c>
      <c r="AF31" s="2">
        <f t="shared" si="20"/>
        <v>3964.776639585541</v>
      </c>
      <c r="AG31" s="2">
        <f t="shared" si="15"/>
        <v>6098.1733683572438</v>
      </c>
      <c r="AH31" s="2">
        <f t="shared" si="15"/>
        <v>5666.2895622895621</v>
      </c>
      <c r="AI31" s="2" t="str">
        <f t="shared" si="15"/>
        <v>N.A.</v>
      </c>
      <c r="AJ31" s="2">
        <f t="shared" si="15"/>
        <v>5002.7658045977005</v>
      </c>
      <c r="AK31" s="2">
        <f t="shared" si="15"/>
        <v>5903.5412262156451</v>
      </c>
      <c r="AL31" s="2">
        <f t="shared" si="15"/>
        <v>796.54692362939909</v>
      </c>
      <c r="AM31" s="2">
        <f t="shared" si="15"/>
        <v>2643.7843336724313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2631.341095890411</v>
      </c>
      <c r="AQ31" s="13">
        <f t="shared" ref="AQ31" si="28">IFERROR(M31/AB31, "N.A.")</f>
        <v>5577.704274498401</v>
      </c>
      <c r="AR31" s="14">
        <f t="shared" ref="AR31" si="29">IFERROR(N31/AC31, "N.A.")</f>
        <v>3353.8555690245294</v>
      </c>
    </row>
    <row r="32" spans="1:44" ht="15" customHeight="1" thickBot="1" x14ac:dyDescent="0.3">
      <c r="A32" s="5" t="s">
        <v>0</v>
      </c>
      <c r="B32" s="24">
        <f>B31+C31</f>
        <v>63852708</v>
      </c>
      <c r="C32" s="26"/>
      <c r="D32" s="24">
        <f>D31+E31</f>
        <v>8414440</v>
      </c>
      <c r="E32" s="26"/>
      <c r="F32" s="24">
        <f>F31+G31</f>
        <v>12548600</v>
      </c>
      <c r="G32" s="26"/>
      <c r="H32" s="24">
        <f>H31+I31</f>
        <v>9253193</v>
      </c>
      <c r="I32" s="26"/>
      <c r="J32" s="24">
        <f>J31+K31</f>
        <v>0</v>
      </c>
      <c r="K32" s="26"/>
      <c r="L32" s="24">
        <f>L31+M31</f>
        <v>94068941</v>
      </c>
      <c r="M32" s="25"/>
      <c r="N32" s="18">
        <f>B32+D32+F32+H32+J32</f>
        <v>94068941</v>
      </c>
      <c r="P32" s="5" t="s">
        <v>0</v>
      </c>
      <c r="Q32" s="24">
        <f>Q31+R31</f>
        <v>13442</v>
      </c>
      <c r="R32" s="26"/>
      <c r="S32" s="24">
        <f>S31+T31</f>
        <v>1485</v>
      </c>
      <c r="T32" s="26"/>
      <c r="U32" s="24">
        <f>U31+V31</f>
        <v>2338</v>
      </c>
      <c r="V32" s="26"/>
      <c r="W32" s="24">
        <f>W31+X31</f>
        <v>9337</v>
      </c>
      <c r="X32" s="26"/>
      <c r="Y32" s="24">
        <f>Y31+Z31</f>
        <v>1446</v>
      </c>
      <c r="Z32" s="26"/>
      <c r="AA32" s="24">
        <f>AA31+AB31</f>
        <v>28048</v>
      </c>
      <c r="AB32" s="26"/>
      <c r="AC32" s="19">
        <f>Q32+S32+U32+W32+Y32</f>
        <v>28048</v>
      </c>
      <c r="AE32" s="5" t="s">
        <v>0</v>
      </c>
      <c r="AF32" s="27">
        <f>IFERROR(B32/Q32,"N.A.")</f>
        <v>4750.2386549620596</v>
      </c>
      <c r="AG32" s="28"/>
      <c r="AH32" s="27">
        <f>IFERROR(D32/S32,"N.A.")</f>
        <v>5666.2895622895621</v>
      </c>
      <c r="AI32" s="28"/>
      <c r="AJ32" s="27">
        <f>IFERROR(F32/U32,"N.A.")</f>
        <v>5367.2369546621039</v>
      </c>
      <c r="AK32" s="28"/>
      <c r="AL32" s="27">
        <f>IFERROR(H32/W32,"N.A.")</f>
        <v>991.02420477669489</v>
      </c>
      <c r="AM32" s="28"/>
      <c r="AN32" s="27">
        <f>IFERROR(J32/Y32,"N.A.")</f>
        <v>0</v>
      </c>
      <c r="AO32" s="28"/>
      <c r="AP32" s="27">
        <f>IFERROR(L32/AA32,"N.A.")</f>
        <v>3353.8555690245294</v>
      </c>
      <c r="AQ32" s="28"/>
      <c r="AR32" s="16">
        <f>IFERROR(N32/AC32, "N.A.")</f>
        <v>3353.8555690245294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>
        <v>2208480</v>
      </c>
      <c r="E39" s="2"/>
      <c r="F39" s="2">
        <v>387000</v>
      </c>
      <c r="G39" s="2"/>
      <c r="H39" s="2">
        <v>2873353</v>
      </c>
      <c r="I39" s="2"/>
      <c r="J39" s="2">
        <v>0</v>
      </c>
      <c r="K39" s="2"/>
      <c r="L39" s="1">
        <f>B39+D39+F39+H39+J39</f>
        <v>5468833</v>
      </c>
      <c r="M39" s="13">
        <f>C39+E39+G39+I39+K39</f>
        <v>0</v>
      </c>
      <c r="N39" s="14">
        <f>L39+M39</f>
        <v>5468833</v>
      </c>
      <c r="P39" s="3" t="s">
        <v>12</v>
      </c>
      <c r="Q39" s="2">
        <v>0</v>
      </c>
      <c r="R39" s="2">
        <v>0</v>
      </c>
      <c r="S39" s="2">
        <v>490</v>
      </c>
      <c r="T39" s="2">
        <v>0</v>
      </c>
      <c r="U39" s="2">
        <v>180</v>
      </c>
      <c r="V39" s="2">
        <v>0</v>
      </c>
      <c r="W39" s="2">
        <v>1410</v>
      </c>
      <c r="X39" s="2">
        <v>0</v>
      </c>
      <c r="Y39" s="2">
        <v>248</v>
      </c>
      <c r="Z39" s="2">
        <v>0</v>
      </c>
      <c r="AA39" s="1">
        <f>Q39+S39+U39+W39+Y39</f>
        <v>2328</v>
      </c>
      <c r="AB39" s="13">
        <f>R39+T39+V39+X39+Z39</f>
        <v>0</v>
      </c>
      <c r="AC39" s="14">
        <f>AA39+AB39</f>
        <v>2328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>
        <f t="shared" si="30"/>
        <v>4507.1020408163267</v>
      </c>
      <c r="AI39" s="2" t="str">
        <f t="shared" si="30"/>
        <v>N.A.</v>
      </c>
      <c r="AJ39" s="2">
        <f t="shared" si="30"/>
        <v>2150</v>
      </c>
      <c r="AK39" s="2" t="str">
        <f t="shared" si="30"/>
        <v>N.A.</v>
      </c>
      <c r="AL39" s="2">
        <f t="shared" si="30"/>
        <v>2037.8390070921985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2349.1550687285221</v>
      </c>
      <c r="AQ39" s="13" t="str">
        <f t="shared" si="30"/>
        <v>N.A.</v>
      </c>
      <c r="AR39" s="14">
        <f t="shared" si="30"/>
        <v>2349.1550687285221</v>
      </c>
    </row>
    <row r="40" spans="1:44" ht="15" customHeight="1" thickBot="1" x14ac:dyDescent="0.3">
      <c r="A40" s="3" t="s">
        <v>13</v>
      </c>
      <c r="B40" s="2">
        <v>305386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305386</v>
      </c>
      <c r="M40" s="13">
        <f t="shared" si="31"/>
        <v>0</v>
      </c>
      <c r="N40" s="14">
        <f t="shared" ref="N40:N42" si="32">L40+M40</f>
        <v>305386</v>
      </c>
      <c r="P40" s="3" t="s">
        <v>13</v>
      </c>
      <c r="Q40" s="2">
        <v>503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503</v>
      </c>
      <c r="AB40" s="13">
        <f t="shared" si="33"/>
        <v>0</v>
      </c>
      <c r="AC40" s="14">
        <f t="shared" ref="AC40:AC42" si="34">AA40+AB40</f>
        <v>503</v>
      </c>
      <c r="AE40" s="3" t="s">
        <v>13</v>
      </c>
      <c r="AF40" s="2">
        <f t="shared" ref="AF40:AF43" si="35">IFERROR(B40/Q40, "N.A.")</f>
        <v>607.12922465208749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607.12922465208749</v>
      </c>
      <c r="AQ40" s="13" t="str">
        <f t="shared" si="30"/>
        <v>N.A.</v>
      </c>
      <c r="AR40" s="14">
        <f t="shared" si="30"/>
        <v>607.12922465208749</v>
      </c>
    </row>
    <row r="41" spans="1:44" ht="15" customHeight="1" thickBot="1" x14ac:dyDescent="0.3">
      <c r="A41" s="3" t="s">
        <v>14</v>
      </c>
      <c r="B41" s="2">
        <v>7941880</v>
      </c>
      <c r="C41" s="2">
        <v>15523400</v>
      </c>
      <c r="D41" s="2"/>
      <c r="E41" s="2"/>
      <c r="F41" s="2"/>
      <c r="G41" s="2">
        <v>0</v>
      </c>
      <c r="H41" s="2"/>
      <c r="I41" s="2">
        <v>1216900</v>
      </c>
      <c r="J41" s="2">
        <v>0</v>
      </c>
      <c r="K41" s="2"/>
      <c r="L41" s="1">
        <f t="shared" si="31"/>
        <v>7941880</v>
      </c>
      <c r="M41" s="13">
        <f t="shared" si="31"/>
        <v>16740300</v>
      </c>
      <c r="N41" s="14">
        <f t="shared" si="32"/>
        <v>24682180</v>
      </c>
      <c r="P41" s="3" t="s">
        <v>14</v>
      </c>
      <c r="Q41" s="2">
        <v>1667</v>
      </c>
      <c r="R41" s="2">
        <v>2622</v>
      </c>
      <c r="S41" s="2">
        <v>0</v>
      </c>
      <c r="T41" s="2">
        <v>0</v>
      </c>
      <c r="U41" s="2">
        <v>0</v>
      </c>
      <c r="V41" s="2">
        <v>248</v>
      </c>
      <c r="W41" s="2">
        <v>0</v>
      </c>
      <c r="X41" s="2">
        <v>442</v>
      </c>
      <c r="Y41" s="2">
        <v>1479</v>
      </c>
      <c r="Z41" s="2">
        <v>0</v>
      </c>
      <c r="AA41" s="1">
        <f t="shared" si="33"/>
        <v>3146</v>
      </c>
      <c r="AB41" s="13">
        <f t="shared" si="33"/>
        <v>3312</v>
      </c>
      <c r="AC41" s="14">
        <f t="shared" si="34"/>
        <v>6458</v>
      </c>
      <c r="AE41" s="3" t="s">
        <v>14</v>
      </c>
      <c r="AF41" s="2">
        <f t="shared" si="35"/>
        <v>4764.1751649670068</v>
      </c>
      <c r="AG41" s="2">
        <f t="shared" si="30"/>
        <v>5920.4424103737601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>
        <f t="shared" si="30"/>
        <v>2753.1674208144796</v>
      </c>
      <c r="AN41" s="2">
        <f t="shared" si="30"/>
        <v>0</v>
      </c>
      <c r="AO41" s="2" t="str">
        <f t="shared" si="30"/>
        <v>N.A.</v>
      </c>
      <c r="AP41" s="15">
        <f t="shared" si="30"/>
        <v>2524.4373808010173</v>
      </c>
      <c r="AQ41" s="13">
        <f t="shared" si="30"/>
        <v>5054.438405797101</v>
      </c>
      <c r="AR41" s="14">
        <f t="shared" si="30"/>
        <v>3821.9541653762776</v>
      </c>
    </row>
    <row r="42" spans="1:44" ht="15" customHeight="1" thickBot="1" x14ac:dyDescent="0.3">
      <c r="A42" s="3" t="s">
        <v>15</v>
      </c>
      <c r="B42" s="2"/>
      <c r="C42" s="2">
        <v>1418140</v>
      </c>
      <c r="D42" s="2">
        <v>959760</v>
      </c>
      <c r="E42" s="2"/>
      <c r="F42" s="2"/>
      <c r="G42" s="2"/>
      <c r="H42" s="2"/>
      <c r="I42" s="2"/>
      <c r="J42" s="2">
        <v>0</v>
      </c>
      <c r="K42" s="2"/>
      <c r="L42" s="1">
        <f t="shared" si="31"/>
        <v>959760</v>
      </c>
      <c r="M42" s="13">
        <f t="shared" si="31"/>
        <v>1418140</v>
      </c>
      <c r="N42" s="14">
        <f t="shared" si="32"/>
        <v>2377900</v>
      </c>
      <c r="P42" s="3" t="s">
        <v>15</v>
      </c>
      <c r="Q42" s="2">
        <v>0</v>
      </c>
      <c r="R42" s="2">
        <v>388</v>
      </c>
      <c r="S42" s="2">
        <v>248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560</v>
      </c>
      <c r="Z42" s="2">
        <v>0</v>
      </c>
      <c r="AA42" s="1">
        <f t="shared" si="33"/>
        <v>808</v>
      </c>
      <c r="AB42" s="13">
        <f t="shared" si="33"/>
        <v>388</v>
      </c>
      <c r="AC42" s="14">
        <f t="shared" si="34"/>
        <v>1196</v>
      </c>
      <c r="AE42" s="3" t="s">
        <v>15</v>
      </c>
      <c r="AF42" s="2" t="str">
        <f t="shared" si="35"/>
        <v>N.A.</v>
      </c>
      <c r="AG42" s="2">
        <f t="shared" si="30"/>
        <v>3655</v>
      </c>
      <c r="AH42" s="2">
        <f t="shared" si="30"/>
        <v>3870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1187.8217821782177</v>
      </c>
      <c r="AQ42" s="13">
        <f t="shared" si="30"/>
        <v>3655</v>
      </c>
      <c r="AR42" s="14">
        <f t="shared" si="30"/>
        <v>1988.2107023411372</v>
      </c>
    </row>
    <row r="43" spans="1:44" ht="15" customHeight="1" thickBot="1" x14ac:dyDescent="0.3">
      <c r="A43" s="4" t="s">
        <v>16</v>
      </c>
      <c r="B43" s="2">
        <v>8247266</v>
      </c>
      <c r="C43" s="2">
        <v>16941540</v>
      </c>
      <c r="D43" s="2">
        <v>3168240</v>
      </c>
      <c r="E43" s="2"/>
      <c r="F43" s="2">
        <v>387000</v>
      </c>
      <c r="G43" s="2">
        <v>0</v>
      </c>
      <c r="H43" s="2">
        <v>2873353</v>
      </c>
      <c r="I43" s="2">
        <v>1216900</v>
      </c>
      <c r="J43" s="2">
        <v>0</v>
      </c>
      <c r="K43" s="2"/>
      <c r="L43" s="1">
        <f t="shared" ref="L43" si="36">B43+D43+F43+H43+J43</f>
        <v>14675859</v>
      </c>
      <c r="M43" s="13">
        <f t="shared" ref="M43" si="37">C43+E43+G43+I43+K43</f>
        <v>18158440</v>
      </c>
      <c r="N43" s="17">
        <f t="shared" ref="N43" si="38">L43+M43</f>
        <v>32834299</v>
      </c>
      <c r="P43" s="4" t="s">
        <v>16</v>
      </c>
      <c r="Q43" s="2">
        <v>2170</v>
      </c>
      <c r="R43" s="2">
        <v>3010</v>
      </c>
      <c r="S43" s="2">
        <v>738</v>
      </c>
      <c r="T43" s="2">
        <v>0</v>
      </c>
      <c r="U43" s="2">
        <v>180</v>
      </c>
      <c r="V43" s="2">
        <v>248</v>
      </c>
      <c r="W43" s="2">
        <v>1410</v>
      </c>
      <c r="X43" s="2">
        <v>442</v>
      </c>
      <c r="Y43" s="2">
        <v>2287</v>
      </c>
      <c r="Z43" s="2">
        <v>0</v>
      </c>
      <c r="AA43" s="1">
        <f t="shared" ref="AA43" si="39">Q43+S43+U43+W43+Y43</f>
        <v>6785</v>
      </c>
      <c r="AB43" s="13">
        <f t="shared" ref="AB43" si="40">R43+T43+V43+X43+Z43</f>
        <v>3700</v>
      </c>
      <c r="AC43" s="17">
        <f t="shared" ref="AC43" si="41">AA43+AB43</f>
        <v>10485</v>
      </c>
      <c r="AE43" s="4" t="s">
        <v>16</v>
      </c>
      <c r="AF43" s="2">
        <f t="shared" si="35"/>
        <v>3800.5834101382488</v>
      </c>
      <c r="AG43" s="2">
        <f t="shared" si="30"/>
        <v>5628.4186046511632</v>
      </c>
      <c r="AH43" s="2">
        <f t="shared" si="30"/>
        <v>4293.0081300813008</v>
      </c>
      <c r="AI43" s="2" t="str">
        <f t="shared" si="30"/>
        <v>N.A.</v>
      </c>
      <c r="AJ43" s="2">
        <f t="shared" si="30"/>
        <v>2150</v>
      </c>
      <c r="AK43" s="2">
        <f t="shared" si="30"/>
        <v>0</v>
      </c>
      <c r="AL43" s="2">
        <f t="shared" si="30"/>
        <v>2037.8390070921985</v>
      </c>
      <c r="AM43" s="2">
        <f t="shared" si="30"/>
        <v>2753.1674208144796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2162.9858511422253</v>
      </c>
      <c r="AQ43" s="13">
        <f t="shared" ref="AQ43" si="43">IFERROR(M43/AB43, "N.A.")</f>
        <v>4907.6864864864865</v>
      </c>
      <c r="AR43" s="14">
        <f t="shared" ref="AR43" si="44">IFERROR(N43/AC43, "N.A.")</f>
        <v>3131.5497377205534</v>
      </c>
    </row>
    <row r="44" spans="1:44" ht="15" customHeight="1" thickBot="1" x14ac:dyDescent="0.3">
      <c r="A44" s="5" t="s">
        <v>0</v>
      </c>
      <c r="B44" s="24">
        <f>B43+C43</f>
        <v>25188806</v>
      </c>
      <c r="C44" s="26"/>
      <c r="D44" s="24">
        <f>D43+E43</f>
        <v>3168240</v>
      </c>
      <c r="E44" s="26"/>
      <c r="F44" s="24">
        <f>F43+G43</f>
        <v>387000</v>
      </c>
      <c r="G44" s="26"/>
      <c r="H44" s="24">
        <f>H43+I43</f>
        <v>4090253</v>
      </c>
      <c r="I44" s="26"/>
      <c r="J44" s="24">
        <f>J43+K43</f>
        <v>0</v>
      </c>
      <c r="K44" s="26"/>
      <c r="L44" s="24">
        <f>L43+M43</f>
        <v>32834299</v>
      </c>
      <c r="M44" s="25"/>
      <c r="N44" s="18">
        <f>B44+D44+F44+H44+J44</f>
        <v>32834299</v>
      </c>
      <c r="P44" s="5" t="s">
        <v>0</v>
      </c>
      <c r="Q44" s="24">
        <f>Q43+R43</f>
        <v>5180</v>
      </c>
      <c r="R44" s="26"/>
      <c r="S44" s="24">
        <f>S43+T43</f>
        <v>738</v>
      </c>
      <c r="T44" s="26"/>
      <c r="U44" s="24">
        <f>U43+V43</f>
        <v>428</v>
      </c>
      <c r="V44" s="26"/>
      <c r="W44" s="24">
        <f>W43+X43</f>
        <v>1852</v>
      </c>
      <c r="X44" s="26"/>
      <c r="Y44" s="24">
        <f>Y43+Z43</f>
        <v>2287</v>
      </c>
      <c r="Z44" s="26"/>
      <c r="AA44" s="24">
        <f>AA43+AB43</f>
        <v>10485</v>
      </c>
      <c r="AB44" s="25"/>
      <c r="AC44" s="18">
        <f>Q44+S44+U44+W44+Y44</f>
        <v>10485</v>
      </c>
      <c r="AE44" s="5" t="s">
        <v>0</v>
      </c>
      <c r="AF44" s="27">
        <f>IFERROR(B44/Q44,"N.A.")</f>
        <v>4862.7038610038608</v>
      </c>
      <c r="AG44" s="28"/>
      <c r="AH44" s="27">
        <f>IFERROR(D44/S44,"N.A.")</f>
        <v>4293.0081300813008</v>
      </c>
      <c r="AI44" s="28"/>
      <c r="AJ44" s="27">
        <f>IFERROR(F44/U44,"N.A.")</f>
        <v>904.20560747663546</v>
      </c>
      <c r="AK44" s="28"/>
      <c r="AL44" s="27">
        <f>IFERROR(H44/W44,"N.A.")</f>
        <v>2208.5599352051836</v>
      </c>
      <c r="AM44" s="28"/>
      <c r="AN44" s="27">
        <f>IFERROR(J44/Y44,"N.A.")</f>
        <v>0</v>
      </c>
      <c r="AO44" s="28"/>
      <c r="AP44" s="27">
        <f>IFERROR(L44/AA44,"N.A.")</f>
        <v>3131.5497377205534</v>
      </c>
      <c r="AQ44" s="28"/>
      <c r="AR44" s="16">
        <f>IFERROR(N44/AC44, "N.A.")</f>
        <v>3131.5497377205534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6227170</v>
      </c>
      <c r="C15" s="2"/>
      <c r="D15" s="2">
        <v>4270410.0000000009</v>
      </c>
      <c r="E15" s="2"/>
      <c r="F15" s="2">
        <v>3964600</v>
      </c>
      <c r="G15" s="2"/>
      <c r="H15" s="2">
        <v>3472465</v>
      </c>
      <c r="I15" s="2"/>
      <c r="J15" s="2"/>
      <c r="K15" s="2"/>
      <c r="L15" s="1">
        <f>B15+D15+F15+H15+J15</f>
        <v>17934645</v>
      </c>
      <c r="M15" s="13">
        <f>C15+E15+G15+I15+K15</f>
        <v>0</v>
      </c>
      <c r="N15" s="14">
        <f>L15+M15</f>
        <v>17934645</v>
      </c>
      <c r="P15" s="3" t="s">
        <v>12</v>
      </c>
      <c r="Q15" s="2">
        <v>1687</v>
      </c>
      <c r="R15" s="2">
        <v>0</v>
      </c>
      <c r="S15" s="2">
        <v>751</v>
      </c>
      <c r="T15" s="2">
        <v>0</v>
      </c>
      <c r="U15" s="2">
        <v>563</v>
      </c>
      <c r="V15" s="2">
        <v>0</v>
      </c>
      <c r="W15" s="2">
        <v>993</v>
      </c>
      <c r="X15" s="2">
        <v>0</v>
      </c>
      <c r="Y15" s="2">
        <v>0</v>
      </c>
      <c r="Z15" s="2">
        <v>0</v>
      </c>
      <c r="AA15" s="1">
        <f>Q15+S15+U15+W15+Y15</f>
        <v>3994</v>
      </c>
      <c r="AB15" s="13">
        <f>R15+T15+V15+X15+Z15</f>
        <v>0</v>
      </c>
      <c r="AC15" s="14">
        <f>AA15+AB15</f>
        <v>3994</v>
      </c>
      <c r="AE15" s="3" t="s">
        <v>12</v>
      </c>
      <c r="AF15" s="2">
        <f>IFERROR(B15/Q15, "N.A.")</f>
        <v>3691.2685240071132</v>
      </c>
      <c r="AG15" s="2" t="str">
        <f t="shared" ref="AG15:AR19" si="0">IFERROR(C15/R15, "N.A.")</f>
        <v>N.A.</v>
      </c>
      <c r="AH15" s="2">
        <f t="shared" si="0"/>
        <v>5686.2982689747014</v>
      </c>
      <c r="AI15" s="2" t="str">
        <f t="shared" si="0"/>
        <v>N.A.</v>
      </c>
      <c r="AJ15" s="2">
        <f t="shared" si="0"/>
        <v>7041.9182948490234</v>
      </c>
      <c r="AK15" s="2" t="str">
        <f t="shared" si="0"/>
        <v>N.A.</v>
      </c>
      <c r="AL15" s="2">
        <f t="shared" si="0"/>
        <v>3496.9436052366568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4490.3968452679019</v>
      </c>
      <c r="AQ15" s="13" t="str">
        <f t="shared" si="0"/>
        <v>N.A.</v>
      </c>
      <c r="AR15" s="14">
        <f t="shared" si="0"/>
        <v>4490.3968452679019</v>
      </c>
    </row>
    <row r="16" spans="1:44" ht="15" customHeight="1" thickBot="1" x14ac:dyDescent="0.3">
      <c r="A16" s="3" t="s">
        <v>13</v>
      </c>
      <c r="B16" s="2">
        <v>3497530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3497530</v>
      </c>
      <c r="M16" s="13">
        <f t="shared" si="1"/>
        <v>0</v>
      </c>
      <c r="N16" s="14">
        <f t="shared" ref="N16:N18" si="2">L16+M16</f>
        <v>3497530</v>
      </c>
      <c r="P16" s="3" t="s">
        <v>13</v>
      </c>
      <c r="Q16" s="2">
        <v>441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441</v>
      </c>
      <c r="AB16" s="13">
        <f t="shared" si="3"/>
        <v>0</v>
      </c>
      <c r="AC16" s="14">
        <f t="shared" ref="AC16:AC18" si="4">AA16+AB16</f>
        <v>441</v>
      </c>
      <c r="AE16" s="3" t="s">
        <v>13</v>
      </c>
      <c r="AF16" s="2">
        <f t="shared" ref="AF16:AF19" si="5">IFERROR(B16/Q16, "N.A.")</f>
        <v>7930.9070294784578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7930.9070294784578</v>
      </c>
      <c r="AQ16" s="13" t="str">
        <f t="shared" si="0"/>
        <v>N.A.</v>
      </c>
      <c r="AR16" s="14">
        <f t="shared" si="0"/>
        <v>7930.9070294784578</v>
      </c>
    </row>
    <row r="17" spans="1:44" ht="15" customHeight="1" thickBot="1" x14ac:dyDescent="0.3">
      <c r="A17" s="3" t="s">
        <v>14</v>
      </c>
      <c r="B17" s="2">
        <v>13803770</v>
      </c>
      <c r="C17" s="2">
        <v>28478669.999999996</v>
      </c>
      <c r="D17" s="2">
        <v>599849.99999999988</v>
      </c>
      <c r="E17" s="2">
        <v>938400</v>
      </c>
      <c r="F17" s="2"/>
      <c r="G17" s="2">
        <v>0</v>
      </c>
      <c r="H17" s="2"/>
      <c r="I17" s="2">
        <v>1224000</v>
      </c>
      <c r="J17" s="2">
        <v>0</v>
      </c>
      <c r="K17" s="2"/>
      <c r="L17" s="1">
        <f t="shared" si="1"/>
        <v>14403620</v>
      </c>
      <c r="M17" s="13">
        <f t="shared" si="1"/>
        <v>30641069.999999996</v>
      </c>
      <c r="N17" s="14">
        <f t="shared" si="2"/>
        <v>45044690</v>
      </c>
      <c r="P17" s="3" t="s">
        <v>14</v>
      </c>
      <c r="Q17" s="2">
        <v>3428</v>
      </c>
      <c r="R17" s="2">
        <v>4675</v>
      </c>
      <c r="S17" s="2">
        <v>359</v>
      </c>
      <c r="T17" s="2">
        <v>204</v>
      </c>
      <c r="U17" s="2">
        <v>0</v>
      </c>
      <c r="V17" s="2">
        <v>204</v>
      </c>
      <c r="W17" s="2">
        <v>0</v>
      </c>
      <c r="X17" s="2">
        <v>612</v>
      </c>
      <c r="Y17" s="2">
        <v>155</v>
      </c>
      <c r="Z17" s="2">
        <v>0</v>
      </c>
      <c r="AA17" s="1">
        <f t="shared" si="3"/>
        <v>3942</v>
      </c>
      <c r="AB17" s="13">
        <f t="shared" si="3"/>
        <v>5695</v>
      </c>
      <c r="AC17" s="14">
        <f t="shared" si="4"/>
        <v>9637</v>
      </c>
      <c r="AE17" s="3" t="s">
        <v>14</v>
      </c>
      <c r="AF17" s="2">
        <f t="shared" si="5"/>
        <v>4026.7707117852974</v>
      </c>
      <c r="AG17" s="2">
        <f t="shared" si="0"/>
        <v>6091.6941176470582</v>
      </c>
      <c r="AH17" s="2">
        <f t="shared" si="0"/>
        <v>1670.8913649025067</v>
      </c>
      <c r="AI17" s="2">
        <f t="shared" si="0"/>
        <v>4600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>
        <f t="shared" si="0"/>
        <v>2000</v>
      </c>
      <c r="AN17" s="2">
        <f t="shared" si="0"/>
        <v>0</v>
      </c>
      <c r="AO17" s="2" t="str">
        <f t="shared" si="0"/>
        <v>N.A.</v>
      </c>
      <c r="AP17" s="15">
        <f t="shared" si="0"/>
        <v>3653.88635210553</v>
      </c>
      <c r="AQ17" s="13">
        <f t="shared" si="0"/>
        <v>5380.3459174714653</v>
      </c>
      <c r="AR17" s="14">
        <f t="shared" si="0"/>
        <v>4674.1402926221854</v>
      </c>
    </row>
    <row r="18" spans="1:44" ht="15" customHeight="1" thickBot="1" x14ac:dyDescent="0.3">
      <c r="A18" s="3" t="s">
        <v>15</v>
      </c>
      <c r="B18" s="2">
        <v>546960</v>
      </c>
      <c r="C18" s="2"/>
      <c r="D18" s="2">
        <v>3060000</v>
      </c>
      <c r="E18" s="2"/>
      <c r="F18" s="2"/>
      <c r="G18" s="2">
        <v>1550000</v>
      </c>
      <c r="H18" s="2"/>
      <c r="I18" s="2"/>
      <c r="J18" s="2"/>
      <c r="K18" s="2"/>
      <c r="L18" s="1">
        <f t="shared" si="1"/>
        <v>3606960</v>
      </c>
      <c r="M18" s="13">
        <f t="shared" si="1"/>
        <v>1550000</v>
      </c>
      <c r="N18" s="14">
        <f t="shared" si="2"/>
        <v>5156960</v>
      </c>
      <c r="P18" s="3" t="s">
        <v>15</v>
      </c>
      <c r="Q18" s="2">
        <v>310</v>
      </c>
      <c r="R18" s="2">
        <v>0</v>
      </c>
      <c r="S18" s="2">
        <v>612</v>
      </c>
      <c r="T18" s="2">
        <v>0</v>
      </c>
      <c r="U18" s="2">
        <v>0</v>
      </c>
      <c r="V18" s="2">
        <v>155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922</v>
      </c>
      <c r="AB18" s="13">
        <f t="shared" si="3"/>
        <v>155</v>
      </c>
      <c r="AC18" s="17">
        <f t="shared" si="4"/>
        <v>1077</v>
      </c>
      <c r="AE18" s="3" t="s">
        <v>15</v>
      </c>
      <c r="AF18" s="2">
        <f t="shared" si="5"/>
        <v>1764.3870967741937</v>
      </c>
      <c r="AG18" s="2" t="str">
        <f t="shared" si="0"/>
        <v>N.A.</v>
      </c>
      <c r="AH18" s="2">
        <f t="shared" si="0"/>
        <v>5000</v>
      </c>
      <c r="AI18" s="2" t="str">
        <f t="shared" si="0"/>
        <v>N.A.</v>
      </c>
      <c r="AJ18" s="2" t="str">
        <f t="shared" si="0"/>
        <v>N.A.</v>
      </c>
      <c r="AK18" s="2">
        <f t="shared" si="0"/>
        <v>10000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3912.1041214750544</v>
      </c>
      <c r="AQ18" s="13">
        <f t="shared" si="0"/>
        <v>10000</v>
      </c>
      <c r="AR18" s="14">
        <f t="shared" si="0"/>
        <v>4788.263695450325</v>
      </c>
    </row>
    <row r="19" spans="1:44" ht="15" customHeight="1" thickBot="1" x14ac:dyDescent="0.3">
      <c r="A19" s="4" t="s">
        <v>16</v>
      </c>
      <c r="B19" s="2">
        <v>24075429.999999993</v>
      </c>
      <c r="C19" s="2">
        <v>28478669.999999996</v>
      </c>
      <c r="D19" s="2">
        <v>7930260.0000000009</v>
      </c>
      <c r="E19" s="2">
        <v>938400</v>
      </c>
      <c r="F19" s="2">
        <v>3964600</v>
      </c>
      <c r="G19" s="2">
        <v>1550000</v>
      </c>
      <c r="H19" s="2">
        <v>3472465</v>
      </c>
      <c r="I19" s="2">
        <v>1224000</v>
      </c>
      <c r="J19" s="2">
        <v>0</v>
      </c>
      <c r="K19" s="2"/>
      <c r="L19" s="1">
        <f t="shared" ref="L19" si="6">B19+D19+F19+H19+J19</f>
        <v>39442754.999999993</v>
      </c>
      <c r="M19" s="13">
        <f t="shared" ref="M19" si="7">C19+E19+G19+I19+K19</f>
        <v>32191069.999999996</v>
      </c>
      <c r="N19" s="17">
        <f t="shared" ref="N19" si="8">L19+M19</f>
        <v>71633824.999999985</v>
      </c>
      <c r="P19" s="4" t="s">
        <v>16</v>
      </c>
      <c r="Q19" s="2">
        <v>5866</v>
      </c>
      <c r="R19" s="2">
        <v>4675</v>
      </c>
      <c r="S19" s="2">
        <v>1722</v>
      </c>
      <c r="T19" s="2">
        <v>204</v>
      </c>
      <c r="U19" s="2">
        <v>563</v>
      </c>
      <c r="V19" s="2">
        <v>359</v>
      </c>
      <c r="W19" s="2">
        <v>993</v>
      </c>
      <c r="X19" s="2">
        <v>612</v>
      </c>
      <c r="Y19" s="2">
        <v>155</v>
      </c>
      <c r="Z19" s="2">
        <v>0</v>
      </c>
      <c r="AA19" s="1">
        <f t="shared" ref="AA19" si="9">Q19+S19+U19+W19+Y19</f>
        <v>9299</v>
      </c>
      <c r="AB19" s="13">
        <f t="shared" ref="AB19" si="10">R19+T19+V19+X19+Z19</f>
        <v>5850</v>
      </c>
      <c r="AC19" s="14">
        <f t="shared" ref="AC19" si="11">AA19+AB19</f>
        <v>15149</v>
      </c>
      <c r="AE19" s="4" t="s">
        <v>16</v>
      </c>
      <c r="AF19" s="2">
        <f t="shared" si="5"/>
        <v>4104.2328673712909</v>
      </c>
      <c r="AG19" s="2">
        <f t="shared" si="0"/>
        <v>6091.6941176470582</v>
      </c>
      <c r="AH19" s="2">
        <f t="shared" si="0"/>
        <v>4605.2613240418123</v>
      </c>
      <c r="AI19" s="2">
        <f t="shared" si="0"/>
        <v>4600</v>
      </c>
      <c r="AJ19" s="2">
        <f t="shared" si="0"/>
        <v>7041.9182948490234</v>
      </c>
      <c r="AK19" s="2">
        <f t="shared" si="0"/>
        <v>4317.5487465181059</v>
      </c>
      <c r="AL19" s="2">
        <f t="shared" si="0"/>
        <v>3496.9436052366568</v>
      </c>
      <c r="AM19" s="2">
        <f t="shared" si="0"/>
        <v>2000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4241.6125389826857</v>
      </c>
      <c r="AQ19" s="13">
        <f t="shared" ref="AQ19" si="13">IFERROR(M19/AB19, "N.A.")</f>
        <v>5502.7470085470077</v>
      </c>
      <c r="AR19" s="14">
        <f t="shared" ref="AR19" si="14">IFERROR(N19/AC19, "N.A.")</f>
        <v>4728.6174004884797</v>
      </c>
    </row>
    <row r="20" spans="1:44" ht="15" customHeight="1" thickBot="1" x14ac:dyDescent="0.3">
      <c r="A20" s="5" t="s">
        <v>0</v>
      </c>
      <c r="B20" s="24">
        <f>B19+C19</f>
        <v>52554099.999999985</v>
      </c>
      <c r="C20" s="26"/>
      <c r="D20" s="24">
        <f>D19+E19</f>
        <v>8868660</v>
      </c>
      <c r="E20" s="26"/>
      <c r="F20" s="24">
        <f>F19+G19</f>
        <v>5514600</v>
      </c>
      <c r="G20" s="26"/>
      <c r="H20" s="24">
        <f>H19+I19</f>
        <v>4696465</v>
      </c>
      <c r="I20" s="26"/>
      <c r="J20" s="24">
        <f>J19+K19</f>
        <v>0</v>
      </c>
      <c r="K20" s="26"/>
      <c r="L20" s="24">
        <f>L19+M19</f>
        <v>71633824.999999985</v>
      </c>
      <c r="M20" s="25"/>
      <c r="N20" s="18">
        <f>B20+D20+F20+H20+J20</f>
        <v>71633824.999999985</v>
      </c>
      <c r="P20" s="5" t="s">
        <v>0</v>
      </c>
      <c r="Q20" s="24">
        <f>Q19+R19</f>
        <v>10541</v>
      </c>
      <c r="R20" s="26"/>
      <c r="S20" s="24">
        <f>S19+T19</f>
        <v>1926</v>
      </c>
      <c r="T20" s="26"/>
      <c r="U20" s="24">
        <f>U19+V19</f>
        <v>922</v>
      </c>
      <c r="V20" s="26"/>
      <c r="W20" s="24">
        <f>W19+X19</f>
        <v>1605</v>
      </c>
      <c r="X20" s="26"/>
      <c r="Y20" s="24">
        <f>Y19+Z19</f>
        <v>155</v>
      </c>
      <c r="Z20" s="26"/>
      <c r="AA20" s="24">
        <f>AA19+AB19</f>
        <v>15149</v>
      </c>
      <c r="AB20" s="26"/>
      <c r="AC20" s="19">
        <f>Q20+S20+U20+W20+Y20</f>
        <v>15149</v>
      </c>
      <c r="AE20" s="5" t="s">
        <v>0</v>
      </c>
      <c r="AF20" s="27">
        <f>IFERROR(B20/Q20,"N.A.")</f>
        <v>4985.6844701641194</v>
      </c>
      <c r="AG20" s="28"/>
      <c r="AH20" s="27">
        <f>IFERROR(D20/S20,"N.A.")</f>
        <v>4604.7040498442366</v>
      </c>
      <c r="AI20" s="28"/>
      <c r="AJ20" s="27">
        <f>IFERROR(F20/U20,"N.A.")</f>
        <v>5981.1279826464206</v>
      </c>
      <c r="AK20" s="28"/>
      <c r="AL20" s="27">
        <f>IFERROR(H20/W20,"N.A.")</f>
        <v>2926.1464174454827</v>
      </c>
      <c r="AM20" s="28"/>
      <c r="AN20" s="27">
        <f>IFERROR(J20/Y20,"N.A.")</f>
        <v>0</v>
      </c>
      <c r="AO20" s="28"/>
      <c r="AP20" s="27">
        <f>IFERROR(L20/AA20,"N.A.")</f>
        <v>4728.6174004884797</v>
      </c>
      <c r="AQ20" s="28"/>
      <c r="AR20" s="16">
        <f>IFERROR(N20/AC20, "N.A.")</f>
        <v>4728.6174004884797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5083369.9999999991</v>
      </c>
      <c r="C27" s="2"/>
      <c r="D27" s="2">
        <v>3870510.0000000005</v>
      </c>
      <c r="E27" s="2"/>
      <c r="F27" s="2">
        <v>3964599.9999999995</v>
      </c>
      <c r="G27" s="2"/>
      <c r="H27" s="2">
        <v>2074750</v>
      </c>
      <c r="I27" s="2"/>
      <c r="J27" s="2"/>
      <c r="K27" s="2"/>
      <c r="L27" s="1">
        <f>B27+D27+F27+H27+J27</f>
        <v>14993230</v>
      </c>
      <c r="M27" s="13">
        <f>C27+E27+G27+I27+K27</f>
        <v>0</v>
      </c>
      <c r="N27" s="14">
        <f>L27+M27</f>
        <v>14993230</v>
      </c>
      <c r="P27" s="3" t="s">
        <v>12</v>
      </c>
      <c r="Q27" s="2">
        <v>1328</v>
      </c>
      <c r="R27" s="2">
        <v>0</v>
      </c>
      <c r="S27" s="2">
        <v>596</v>
      </c>
      <c r="T27" s="2">
        <v>0</v>
      </c>
      <c r="U27" s="2">
        <v>359</v>
      </c>
      <c r="V27" s="2">
        <v>0</v>
      </c>
      <c r="W27" s="2">
        <v>286</v>
      </c>
      <c r="X27" s="2">
        <v>0</v>
      </c>
      <c r="Y27" s="2">
        <v>0</v>
      </c>
      <c r="Z27" s="2">
        <v>0</v>
      </c>
      <c r="AA27" s="1">
        <f>Q27+S27+U27+W27+Y27</f>
        <v>2569</v>
      </c>
      <c r="AB27" s="13">
        <f>R27+T27+V27+X27+Z27</f>
        <v>0</v>
      </c>
      <c r="AC27" s="14">
        <f>AA27+AB27</f>
        <v>2569</v>
      </c>
      <c r="AE27" s="3" t="s">
        <v>12</v>
      </c>
      <c r="AF27" s="2">
        <f>IFERROR(B27/Q27, "N.A.")</f>
        <v>3827.8388554216858</v>
      </c>
      <c r="AG27" s="2" t="str">
        <f t="shared" ref="AG27:AR31" si="15">IFERROR(C27/R27, "N.A.")</f>
        <v>N.A.</v>
      </c>
      <c r="AH27" s="2">
        <f t="shared" si="15"/>
        <v>6494.1442953020141</v>
      </c>
      <c r="AI27" s="2" t="str">
        <f t="shared" si="15"/>
        <v>N.A.</v>
      </c>
      <c r="AJ27" s="2">
        <f t="shared" si="15"/>
        <v>11043.454038997214</v>
      </c>
      <c r="AK27" s="2" t="str">
        <f t="shared" si="15"/>
        <v>N.A.</v>
      </c>
      <c r="AL27" s="2">
        <f t="shared" si="15"/>
        <v>7254.3706293706291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5836.2125340599459</v>
      </c>
      <c r="AQ27" s="13" t="str">
        <f t="shared" si="15"/>
        <v>N.A.</v>
      </c>
      <c r="AR27" s="14">
        <f t="shared" si="15"/>
        <v>5836.2125340599459</v>
      </c>
    </row>
    <row r="28" spans="1:44" ht="15" customHeight="1" thickBot="1" x14ac:dyDescent="0.3">
      <c r="A28" s="3" t="s">
        <v>13</v>
      </c>
      <c r="B28" s="2">
        <v>2596250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2596250</v>
      </c>
      <c r="M28" s="13">
        <f t="shared" si="16"/>
        <v>0</v>
      </c>
      <c r="N28" s="14">
        <f t="shared" ref="N28:N30" si="17">L28+M28</f>
        <v>2596250</v>
      </c>
      <c r="P28" s="3" t="s">
        <v>13</v>
      </c>
      <c r="Q28" s="2">
        <v>310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310</v>
      </c>
      <c r="AB28" s="13">
        <f t="shared" si="18"/>
        <v>0</v>
      </c>
      <c r="AC28" s="14">
        <f t="shared" ref="AC28:AC30" si="19">AA28+AB28</f>
        <v>310</v>
      </c>
      <c r="AE28" s="3" t="s">
        <v>13</v>
      </c>
      <c r="AF28" s="2">
        <f t="shared" ref="AF28:AF31" si="20">IFERROR(B28/Q28, "N.A.")</f>
        <v>8375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8375</v>
      </c>
      <c r="AQ28" s="13" t="str">
        <f t="shared" si="15"/>
        <v>N.A.</v>
      </c>
      <c r="AR28" s="14">
        <f t="shared" si="15"/>
        <v>8375</v>
      </c>
    </row>
    <row r="29" spans="1:44" ht="15" customHeight="1" thickBot="1" x14ac:dyDescent="0.3">
      <c r="A29" s="3" t="s">
        <v>14</v>
      </c>
      <c r="B29" s="2">
        <v>11352360.000000002</v>
      </c>
      <c r="C29" s="2">
        <v>19834799.999999996</v>
      </c>
      <c r="D29" s="2">
        <v>0</v>
      </c>
      <c r="E29" s="2">
        <v>938400</v>
      </c>
      <c r="F29" s="2"/>
      <c r="G29" s="2">
        <v>0</v>
      </c>
      <c r="H29" s="2"/>
      <c r="I29" s="2">
        <v>1224000</v>
      </c>
      <c r="J29" s="2"/>
      <c r="K29" s="2"/>
      <c r="L29" s="1">
        <f t="shared" si="16"/>
        <v>11352360.000000002</v>
      </c>
      <c r="M29" s="13">
        <f t="shared" si="16"/>
        <v>21997199.999999996</v>
      </c>
      <c r="N29" s="14">
        <f t="shared" si="17"/>
        <v>33349560</v>
      </c>
      <c r="P29" s="3" t="s">
        <v>14</v>
      </c>
      <c r="Q29" s="2">
        <v>2555</v>
      </c>
      <c r="R29" s="2">
        <v>2989</v>
      </c>
      <c r="S29" s="2">
        <v>204</v>
      </c>
      <c r="T29" s="2">
        <v>204</v>
      </c>
      <c r="U29" s="2">
        <v>0</v>
      </c>
      <c r="V29" s="2">
        <v>204</v>
      </c>
      <c r="W29" s="2">
        <v>0</v>
      </c>
      <c r="X29" s="2">
        <v>408</v>
      </c>
      <c r="Y29" s="2">
        <v>0</v>
      </c>
      <c r="Z29" s="2">
        <v>0</v>
      </c>
      <c r="AA29" s="1">
        <f t="shared" si="18"/>
        <v>2759</v>
      </c>
      <c r="AB29" s="13">
        <f t="shared" si="18"/>
        <v>3805</v>
      </c>
      <c r="AC29" s="14">
        <f t="shared" si="19"/>
        <v>6564</v>
      </c>
      <c r="AE29" s="3" t="s">
        <v>14</v>
      </c>
      <c r="AF29" s="2">
        <f t="shared" si="20"/>
        <v>4443.1937377690811</v>
      </c>
      <c r="AG29" s="2">
        <f t="shared" si="15"/>
        <v>6635.9317497490783</v>
      </c>
      <c r="AH29" s="2">
        <f t="shared" si="15"/>
        <v>0</v>
      </c>
      <c r="AI29" s="2">
        <f t="shared" si="15"/>
        <v>4600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3000</v>
      </c>
      <c r="AN29" s="2" t="str">
        <f t="shared" si="15"/>
        <v>N.A.</v>
      </c>
      <c r="AO29" s="2" t="str">
        <f t="shared" si="15"/>
        <v>N.A.</v>
      </c>
      <c r="AP29" s="15">
        <f t="shared" si="15"/>
        <v>4114.6647335991311</v>
      </c>
      <c r="AQ29" s="13">
        <f t="shared" si="15"/>
        <v>5781.1300919842306</v>
      </c>
      <c r="AR29" s="14">
        <f t="shared" si="15"/>
        <v>5080.676416819013</v>
      </c>
    </row>
    <row r="30" spans="1:44" ht="15" customHeight="1" thickBot="1" x14ac:dyDescent="0.3">
      <c r="A30" s="3" t="s">
        <v>15</v>
      </c>
      <c r="B30" s="2">
        <v>0</v>
      </c>
      <c r="C30" s="2"/>
      <c r="D30" s="2">
        <v>3060000</v>
      </c>
      <c r="E30" s="2"/>
      <c r="F30" s="2"/>
      <c r="G30" s="2">
        <v>1550000</v>
      </c>
      <c r="H30" s="2"/>
      <c r="I30" s="2"/>
      <c r="J30" s="2"/>
      <c r="K30" s="2"/>
      <c r="L30" s="1">
        <f t="shared" si="16"/>
        <v>3060000</v>
      </c>
      <c r="M30" s="13">
        <f t="shared" si="16"/>
        <v>1550000</v>
      </c>
      <c r="N30" s="14">
        <f t="shared" si="17"/>
        <v>4610000</v>
      </c>
      <c r="P30" s="3" t="s">
        <v>15</v>
      </c>
      <c r="Q30" s="2">
        <v>204</v>
      </c>
      <c r="R30" s="2">
        <v>0</v>
      </c>
      <c r="S30" s="2">
        <v>612</v>
      </c>
      <c r="T30" s="2">
        <v>0</v>
      </c>
      <c r="U30" s="2">
        <v>0</v>
      </c>
      <c r="V30" s="2">
        <v>155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816</v>
      </c>
      <c r="AB30" s="13">
        <f t="shared" si="18"/>
        <v>155</v>
      </c>
      <c r="AC30" s="17">
        <f t="shared" si="19"/>
        <v>971</v>
      </c>
      <c r="AE30" s="3" t="s">
        <v>15</v>
      </c>
      <c r="AF30" s="2">
        <f t="shared" si="20"/>
        <v>0</v>
      </c>
      <c r="AG30" s="2" t="str">
        <f t="shared" si="15"/>
        <v>N.A.</v>
      </c>
      <c r="AH30" s="2">
        <f t="shared" si="15"/>
        <v>5000</v>
      </c>
      <c r="AI30" s="2" t="str">
        <f t="shared" si="15"/>
        <v>N.A.</v>
      </c>
      <c r="AJ30" s="2" t="str">
        <f t="shared" si="15"/>
        <v>N.A.</v>
      </c>
      <c r="AK30" s="2">
        <f t="shared" si="15"/>
        <v>10000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3750</v>
      </c>
      <c r="AQ30" s="13">
        <f t="shared" si="15"/>
        <v>10000</v>
      </c>
      <c r="AR30" s="14">
        <f t="shared" si="15"/>
        <v>4747.6828012358392</v>
      </c>
    </row>
    <row r="31" spans="1:44" ht="15" customHeight="1" thickBot="1" x14ac:dyDescent="0.3">
      <c r="A31" s="4" t="s">
        <v>16</v>
      </c>
      <c r="B31" s="2">
        <v>19031980.000000004</v>
      </c>
      <c r="C31" s="2">
        <v>19834799.999999996</v>
      </c>
      <c r="D31" s="2">
        <v>6930510.0000000009</v>
      </c>
      <c r="E31" s="2">
        <v>938400</v>
      </c>
      <c r="F31" s="2">
        <v>3964599.9999999995</v>
      </c>
      <c r="G31" s="2">
        <v>1550000</v>
      </c>
      <c r="H31" s="2">
        <v>2074750</v>
      </c>
      <c r="I31" s="2">
        <v>1224000</v>
      </c>
      <c r="J31" s="2"/>
      <c r="K31" s="2"/>
      <c r="L31" s="1">
        <f t="shared" ref="L31" si="21">B31+D31+F31+H31+J31</f>
        <v>32001840.000000004</v>
      </c>
      <c r="M31" s="13">
        <f t="shared" ref="M31" si="22">C31+E31+G31+I31+K31</f>
        <v>23547199.999999996</v>
      </c>
      <c r="N31" s="17">
        <f t="shared" ref="N31" si="23">L31+M31</f>
        <v>55549040</v>
      </c>
      <c r="P31" s="4" t="s">
        <v>16</v>
      </c>
      <c r="Q31" s="2">
        <v>4397</v>
      </c>
      <c r="R31" s="2">
        <v>2989</v>
      </c>
      <c r="S31" s="2">
        <v>1412</v>
      </c>
      <c r="T31" s="2">
        <v>204</v>
      </c>
      <c r="U31" s="2">
        <v>359</v>
      </c>
      <c r="V31" s="2">
        <v>359</v>
      </c>
      <c r="W31" s="2">
        <v>286</v>
      </c>
      <c r="X31" s="2">
        <v>408</v>
      </c>
      <c r="Y31" s="2">
        <v>0</v>
      </c>
      <c r="Z31" s="2">
        <v>0</v>
      </c>
      <c r="AA31" s="1">
        <f t="shared" ref="AA31" si="24">Q31+S31+U31+W31+Y31</f>
        <v>6454</v>
      </c>
      <c r="AB31" s="13">
        <f t="shared" ref="AB31" si="25">R31+T31+V31+X31+Z31</f>
        <v>3960</v>
      </c>
      <c r="AC31" s="14">
        <f t="shared" ref="AC31" si="26">AA31+AB31</f>
        <v>10414</v>
      </c>
      <c r="AE31" s="4" t="s">
        <v>16</v>
      </c>
      <c r="AF31" s="2">
        <f t="shared" si="20"/>
        <v>4328.4011826245178</v>
      </c>
      <c r="AG31" s="2">
        <f t="shared" si="15"/>
        <v>6635.9317497490783</v>
      </c>
      <c r="AH31" s="2">
        <f t="shared" si="15"/>
        <v>4908.293201133145</v>
      </c>
      <c r="AI31" s="2">
        <f t="shared" si="15"/>
        <v>4600</v>
      </c>
      <c r="AJ31" s="2">
        <f t="shared" si="15"/>
        <v>11043.454038997214</v>
      </c>
      <c r="AK31" s="2">
        <f t="shared" si="15"/>
        <v>4317.5487465181059</v>
      </c>
      <c r="AL31" s="2">
        <f t="shared" si="15"/>
        <v>7254.3706293706291</v>
      </c>
      <c r="AM31" s="2">
        <f t="shared" si="15"/>
        <v>3000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4958.4505732878843</v>
      </c>
      <c r="AQ31" s="13">
        <f t="shared" ref="AQ31" si="28">IFERROR(M31/AB31, "N.A.")</f>
        <v>5946.2626262626254</v>
      </c>
      <c r="AR31" s="14">
        <f t="shared" ref="AR31" si="29">IFERROR(N31/AC31, "N.A.")</f>
        <v>5334.0733627808722</v>
      </c>
    </row>
    <row r="32" spans="1:44" ht="15" customHeight="1" thickBot="1" x14ac:dyDescent="0.3">
      <c r="A32" s="5" t="s">
        <v>0</v>
      </c>
      <c r="B32" s="24">
        <f>B31+C31</f>
        <v>38866780</v>
      </c>
      <c r="C32" s="26"/>
      <c r="D32" s="24">
        <f>D31+E31</f>
        <v>7868910.0000000009</v>
      </c>
      <c r="E32" s="26"/>
      <c r="F32" s="24">
        <f>F31+G31</f>
        <v>5514600</v>
      </c>
      <c r="G32" s="26"/>
      <c r="H32" s="24">
        <f>H31+I31</f>
        <v>3298750</v>
      </c>
      <c r="I32" s="26"/>
      <c r="J32" s="24">
        <f>J31+K31</f>
        <v>0</v>
      </c>
      <c r="K32" s="26"/>
      <c r="L32" s="24">
        <f>L31+M31</f>
        <v>55549040</v>
      </c>
      <c r="M32" s="25"/>
      <c r="N32" s="18">
        <f>B32+D32+F32+H32+J32</f>
        <v>55549040</v>
      </c>
      <c r="P32" s="5" t="s">
        <v>0</v>
      </c>
      <c r="Q32" s="24">
        <f>Q31+R31</f>
        <v>7386</v>
      </c>
      <c r="R32" s="26"/>
      <c r="S32" s="24">
        <f>S31+T31</f>
        <v>1616</v>
      </c>
      <c r="T32" s="26"/>
      <c r="U32" s="24">
        <f>U31+V31</f>
        <v>718</v>
      </c>
      <c r="V32" s="26"/>
      <c r="W32" s="24">
        <f>W31+X31</f>
        <v>694</v>
      </c>
      <c r="X32" s="26"/>
      <c r="Y32" s="24">
        <f>Y31+Z31</f>
        <v>0</v>
      </c>
      <c r="Z32" s="26"/>
      <c r="AA32" s="24">
        <f>AA31+AB31</f>
        <v>10414</v>
      </c>
      <c r="AB32" s="26"/>
      <c r="AC32" s="19">
        <f>Q32+S32+U32+W32+Y32</f>
        <v>10414</v>
      </c>
      <c r="AE32" s="5" t="s">
        <v>0</v>
      </c>
      <c r="AF32" s="27">
        <f>IFERROR(B32/Q32,"N.A.")</f>
        <v>5262.2231248307608</v>
      </c>
      <c r="AG32" s="28"/>
      <c r="AH32" s="27">
        <f>IFERROR(D32/S32,"N.A.")</f>
        <v>4869.3750000000009</v>
      </c>
      <c r="AI32" s="28"/>
      <c r="AJ32" s="27">
        <f>IFERROR(F32/U32,"N.A.")</f>
        <v>7680.5013927576601</v>
      </c>
      <c r="AK32" s="28"/>
      <c r="AL32" s="27">
        <f>IFERROR(H32/W32,"N.A.")</f>
        <v>4753.2420749279536</v>
      </c>
      <c r="AM32" s="28"/>
      <c r="AN32" s="27" t="str">
        <f>IFERROR(J32/Y32,"N.A.")</f>
        <v>N.A.</v>
      </c>
      <c r="AO32" s="28"/>
      <c r="AP32" s="27">
        <f>IFERROR(L32/AA32,"N.A.")</f>
        <v>5334.0733627808722</v>
      </c>
      <c r="AQ32" s="28"/>
      <c r="AR32" s="16">
        <f>IFERROR(N32/AC32, "N.A.")</f>
        <v>5334.0733627808722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1143800</v>
      </c>
      <c r="C39" s="2"/>
      <c r="D39" s="2">
        <v>399900</v>
      </c>
      <c r="E39" s="2"/>
      <c r="F39" s="2">
        <v>0</v>
      </c>
      <c r="G39" s="2"/>
      <c r="H39" s="2">
        <v>1397715</v>
      </c>
      <c r="I39" s="2"/>
      <c r="J39" s="2"/>
      <c r="K39" s="2"/>
      <c r="L39" s="1">
        <f>B39+D39+F39+H39+J39</f>
        <v>2941415</v>
      </c>
      <c r="M39" s="13">
        <f>C39+E39+G39+I39+K39</f>
        <v>0</v>
      </c>
      <c r="N39" s="14">
        <f>L39+M39</f>
        <v>2941415</v>
      </c>
      <c r="P39" s="3" t="s">
        <v>12</v>
      </c>
      <c r="Q39" s="2">
        <v>359</v>
      </c>
      <c r="R39" s="2">
        <v>0</v>
      </c>
      <c r="S39" s="2">
        <v>155</v>
      </c>
      <c r="T39" s="2">
        <v>0</v>
      </c>
      <c r="U39" s="2">
        <v>204</v>
      </c>
      <c r="V39" s="2">
        <v>0</v>
      </c>
      <c r="W39" s="2">
        <v>707</v>
      </c>
      <c r="X39" s="2">
        <v>0</v>
      </c>
      <c r="Y39" s="2">
        <v>0</v>
      </c>
      <c r="Z39" s="2">
        <v>0</v>
      </c>
      <c r="AA39" s="1">
        <f>Q39+S39+U39+W39+Y39</f>
        <v>1425</v>
      </c>
      <c r="AB39" s="13">
        <f>R39+T39+V39+X39+Z39</f>
        <v>0</v>
      </c>
      <c r="AC39" s="14">
        <f>AA39+AB39</f>
        <v>1425</v>
      </c>
      <c r="AE39" s="3" t="s">
        <v>12</v>
      </c>
      <c r="AF39" s="2">
        <f>IFERROR(B39/Q39, "N.A.")</f>
        <v>3186.0724233983287</v>
      </c>
      <c r="AG39" s="2" t="str">
        <f t="shared" ref="AG39:AR43" si="30">IFERROR(C39/R39, "N.A.")</f>
        <v>N.A.</v>
      </c>
      <c r="AH39" s="2">
        <f t="shared" si="30"/>
        <v>2580</v>
      </c>
      <c r="AI39" s="2" t="str">
        <f t="shared" si="30"/>
        <v>N.A.</v>
      </c>
      <c r="AJ39" s="2">
        <f t="shared" si="30"/>
        <v>0</v>
      </c>
      <c r="AK39" s="2" t="str">
        <f t="shared" si="30"/>
        <v>N.A.</v>
      </c>
      <c r="AL39" s="2">
        <f t="shared" si="30"/>
        <v>1976.9660537482321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2064.1508771929825</v>
      </c>
      <c r="AQ39" s="13" t="str">
        <f t="shared" si="30"/>
        <v>N.A.</v>
      </c>
      <c r="AR39" s="14">
        <f t="shared" si="30"/>
        <v>2064.1508771929825</v>
      </c>
    </row>
    <row r="40" spans="1:44" ht="15" customHeight="1" thickBot="1" x14ac:dyDescent="0.3">
      <c r="A40" s="3" t="s">
        <v>13</v>
      </c>
      <c r="B40" s="2">
        <v>901280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901280</v>
      </c>
      <c r="M40" s="13">
        <f t="shared" si="31"/>
        <v>0</v>
      </c>
      <c r="N40" s="14">
        <f t="shared" ref="N40:N42" si="32">L40+M40</f>
        <v>901280</v>
      </c>
      <c r="P40" s="3" t="s">
        <v>13</v>
      </c>
      <c r="Q40" s="2">
        <v>131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131</v>
      </c>
      <c r="AB40" s="13">
        <f t="shared" si="33"/>
        <v>0</v>
      </c>
      <c r="AC40" s="14">
        <f t="shared" ref="AC40:AC42" si="34">AA40+AB40</f>
        <v>131</v>
      </c>
      <c r="AE40" s="3" t="s">
        <v>13</v>
      </c>
      <c r="AF40" s="2">
        <f t="shared" ref="AF40:AF43" si="35">IFERROR(B40/Q40, "N.A.")</f>
        <v>6880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6880</v>
      </c>
      <c r="AQ40" s="13" t="str">
        <f t="shared" si="30"/>
        <v>N.A.</v>
      </c>
      <c r="AR40" s="14">
        <f t="shared" si="30"/>
        <v>6880</v>
      </c>
    </row>
    <row r="41" spans="1:44" ht="15" customHeight="1" thickBot="1" x14ac:dyDescent="0.3">
      <c r="A41" s="3" t="s">
        <v>14</v>
      </c>
      <c r="B41" s="2">
        <v>2451410</v>
      </c>
      <c r="C41" s="2">
        <v>8643870</v>
      </c>
      <c r="D41" s="2">
        <v>599850</v>
      </c>
      <c r="E41" s="2"/>
      <c r="F41" s="2"/>
      <c r="G41" s="2"/>
      <c r="H41" s="2"/>
      <c r="I41" s="2">
        <v>0</v>
      </c>
      <c r="J41" s="2">
        <v>0</v>
      </c>
      <c r="K41" s="2"/>
      <c r="L41" s="1">
        <f t="shared" si="31"/>
        <v>3051260</v>
      </c>
      <c r="M41" s="13">
        <f t="shared" si="31"/>
        <v>8643870</v>
      </c>
      <c r="N41" s="14">
        <f t="shared" si="32"/>
        <v>11695130</v>
      </c>
      <c r="P41" s="3" t="s">
        <v>14</v>
      </c>
      <c r="Q41" s="2">
        <v>873</v>
      </c>
      <c r="R41" s="2">
        <v>1686</v>
      </c>
      <c r="S41" s="2">
        <v>155</v>
      </c>
      <c r="T41" s="2">
        <v>0</v>
      </c>
      <c r="U41" s="2">
        <v>0</v>
      </c>
      <c r="V41" s="2">
        <v>0</v>
      </c>
      <c r="W41" s="2">
        <v>0</v>
      </c>
      <c r="X41" s="2">
        <v>204</v>
      </c>
      <c r="Y41" s="2">
        <v>155</v>
      </c>
      <c r="Z41" s="2">
        <v>0</v>
      </c>
      <c r="AA41" s="1">
        <f t="shared" si="33"/>
        <v>1183</v>
      </c>
      <c r="AB41" s="13">
        <f t="shared" si="33"/>
        <v>1890</v>
      </c>
      <c r="AC41" s="14">
        <f t="shared" si="34"/>
        <v>3073</v>
      </c>
      <c r="AE41" s="3" t="s">
        <v>14</v>
      </c>
      <c r="AF41" s="2">
        <f t="shared" si="35"/>
        <v>2808.0297823596793</v>
      </c>
      <c r="AG41" s="2">
        <f t="shared" si="30"/>
        <v>5126.8505338078294</v>
      </c>
      <c r="AH41" s="2">
        <f t="shared" si="30"/>
        <v>3870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0</v>
      </c>
      <c r="AN41" s="2">
        <f t="shared" si="30"/>
        <v>0</v>
      </c>
      <c r="AO41" s="2" t="str">
        <f t="shared" si="30"/>
        <v>N.A.</v>
      </c>
      <c r="AP41" s="15">
        <f t="shared" si="30"/>
        <v>2579.2561284868975</v>
      </c>
      <c r="AQ41" s="13">
        <f t="shared" si="30"/>
        <v>4573.4761904761908</v>
      </c>
      <c r="AR41" s="14">
        <f t="shared" si="30"/>
        <v>3805.7696062479663</v>
      </c>
    </row>
    <row r="42" spans="1:44" ht="15" customHeight="1" thickBot="1" x14ac:dyDescent="0.3">
      <c r="A42" s="3" t="s">
        <v>15</v>
      </c>
      <c r="B42" s="2">
        <v>546960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546960</v>
      </c>
      <c r="M42" s="13">
        <f t="shared" si="31"/>
        <v>0</v>
      </c>
      <c r="N42" s="14">
        <f t="shared" si="32"/>
        <v>546960</v>
      </c>
      <c r="P42" s="3" t="s">
        <v>15</v>
      </c>
      <c r="Q42" s="2">
        <v>106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106</v>
      </c>
      <c r="AB42" s="13">
        <f t="shared" si="33"/>
        <v>0</v>
      </c>
      <c r="AC42" s="14">
        <f t="shared" si="34"/>
        <v>106</v>
      </c>
      <c r="AE42" s="3" t="s">
        <v>15</v>
      </c>
      <c r="AF42" s="2">
        <f t="shared" si="35"/>
        <v>5160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5160</v>
      </c>
      <c r="AQ42" s="13" t="str">
        <f t="shared" si="30"/>
        <v>N.A.</v>
      </c>
      <c r="AR42" s="14">
        <f t="shared" si="30"/>
        <v>5160</v>
      </c>
    </row>
    <row r="43" spans="1:44" ht="15" customHeight="1" thickBot="1" x14ac:dyDescent="0.3">
      <c r="A43" s="4" t="s">
        <v>16</v>
      </c>
      <c r="B43" s="2">
        <v>5043450.0000000009</v>
      </c>
      <c r="C43" s="2">
        <v>8643870</v>
      </c>
      <c r="D43" s="2">
        <v>999750</v>
      </c>
      <c r="E43" s="2"/>
      <c r="F43" s="2">
        <v>0</v>
      </c>
      <c r="G43" s="2"/>
      <c r="H43" s="2">
        <v>1397715</v>
      </c>
      <c r="I43" s="2">
        <v>0</v>
      </c>
      <c r="J43" s="2">
        <v>0</v>
      </c>
      <c r="K43" s="2"/>
      <c r="L43" s="1">
        <f t="shared" ref="L43" si="36">B43+D43+F43+H43+J43</f>
        <v>7440915.0000000009</v>
      </c>
      <c r="M43" s="13">
        <f t="shared" ref="M43" si="37">C43+E43+G43+I43+K43</f>
        <v>8643870</v>
      </c>
      <c r="N43" s="17">
        <f t="shared" ref="N43" si="38">L43+M43</f>
        <v>16084785</v>
      </c>
      <c r="P43" s="4" t="s">
        <v>16</v>
      </c>
      <c r="Q43" s="2">
        <v>1469</v>
      </c>
      <c r="R43" s="2">
        <v>1686</v>
      </c>
      <c r="S43" s="2">
        <v>310</v>
      </c>
      <c r="T43" s="2">
        <v>0</v>
      </c>
      <c r="U43" s="2">
        <v>204</v>
      </c>
      <c r="V43" s="2">
        <v>0</v>
      </c>
      <c r="W43" s="2">
        <v>707</v>
      </c>
      <c r="X43" s="2">
        <v>204</v>
      </c>
      <c r="Y43" s="2">
        <v>155</v>
      </c>
      <c r="Z43" s="2">
        <v>0</v>
      </c>
      <c r="AA43" s="1">
        <f t="shared" ref="AA43" si="39">Q43+S43+U43+W43+Y43</f>
        <v>2845</v>
      </c>
      <c r="AB43" s="13">
        <f t="shared" ref="AB43" si="40">R43+T43+V43+X43+Z43</f>
        <v>1890</v>
      </c>
      <c r="AC43" s="17">
        <f t="shared" ref="AC43" si="41">AA43+AB43</f>
        <v>4735</v>
      </c>
      <c r="AE43" s="4" t="s">
        <v>16</v>
      </c>
      <c r="AF43" s="2">
        <f t="shared" si="35"/>
        <v>3433.2539142273663</v>
      </c>
      <c r="AG43" s="2">
        <f t="shared" si="30"/>
        <v>5126.8505338078294</v>
      </c>
      <c r="AH43" s="2">
        <f t="shared" si="30"/>
        <v>3225</v>
      </c>
      <c r="AI43" s="2" t="str">
        <f t="shared" si="30"/>
        <v>N.A.</v>
      </c>
      <c r="AJ43" s="2">
        <f t="shared" si="30"/>
        <v>0</v>
      </c>
      <c r="AK43" s="2" t="str">
        <f t="shared" si="30"/>
        <v>N.A.</v>
      </c>
      <c r="AL43" s="2">
        <f t="shared" si="30"/>
        <v>1976.9660537482321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2615.4358523725837</v>
      </c>
      <c r="AQ43" s="13">
        <f t="shared" ref="AQ43" si="43">IFERROR(M43/AB43, "N.A.")</f>
        <v>4573.4761904761908</v>
      </c>
      <c r="AR43" s="14">
        <f t="shared" ref="AR43" si="44">IFERROR(N43/AC43, "N.A.")</f>
        <v>3396.9978880675817</v>
      </c>
    </row>
    <row r="44" spans="1:44" ht="15" customHeight="1" thickBot="1" x14ac:dyDescent="0.3">
      <c r="A44" s="5" t="s">
        <v>0</v>
      </c>
      <c r="B44" s="24">
        <f>B43+C43</f>
        <v>13687320</v>
      </c>
      <c r="C44" s="26"/>
      <c r="D44" s="24">
        <f>D43+E43</f>
        <v>999750</v>
      </c>
      <c r="E44" s="26"/>
      <c r="F44" s="24">
        <f>F43+G43</f>
        <v>0</v>
      </c>
      <c r="G44" s="26"/>
      <c r="H44" s="24">
        <f>H43+I43</f>
        <v>1397715</v>
      </c>
      <c r="I44" s="26"/>
      <c r="J44" s="24">
        <f>J43+K43</f>
        <v>0</v>
      </c>
      <c r="K44" s="26"/>
      <c r="L44" s="24">
        <f>L43+M43</f>
        <v>16084785</v>
      </c>
      <c r="M44" s="25"/>
      <c r="N44" s="18">
        <f>B44+D44+F44+H44+J44</f>
        <v>16084785</v>
      </c>
      <c r="P44" s="5" t="s">
        <v>0</v>
      </c>
      <c r="Q44" s="24">
        <f>Q43+R43</f>
        <v>3155</v>
      </c>
      <c r="R44" s="26"/>
      <c r="S44" s="24">
        <f>S43+T43</f>
        <v>310</v>
      </c>
      <c r="T44" s="26"/>
      <c r="U44" s="24">
        <f>U43+V43</f>
        <v>204</v>
      </c>
      <c r="V44" s="26"/>
      <c r="W44" s="24">
        <f>W43+X43</f>
        <v>911</v>
      </c>
      <c r="X44" s="26"/>
      <c r="Y44" s="24">
        <f>Y43+Z43</f>
        <v>155</v>
      </c>
      <c r="Z44" s="26"/>
      <c r="AA44" s="24">
        <f>AA43+AB43</f>
        <v>4735</v>
      </c>
      <c r="AB44" s="25"/>
      <c r="AC44" s="18">
        <f>Q44+S44+U44+W44+Y44</f>
        <v>4735</v>
      </c>
      <c r="AE44" s="5" t="s">
        <v>0</v>
      </c>
      <c r="AF44" s="27">
        <f>IFERROR(B44/Q44,"N.A.")</f>
        <v>4338.2947702060219</v>
      </c>
      <c r="AG44" s="28"/>
      <c r="AH44" s="27">
        <f>IFERROR(D44/S44,"N.A.")</f>
        <v>3225</v>
      </c>
      <c r="AI44" s="28"/>
      <c r="AJ44" s="27">
        <f>IFERROR(F44/U44,"N.A.")</f>
        <v>0</v>
      </c>
      <c r="AK44" s="28"/>
      <c r="AL44" s="27">
        <f>IFERROR(H44/W44,"N.A.")</f>
        <v>1534.264544456641</v>
      </c>
      <c r="AM44" s="28"/>
      <c r="AN44" s="27">
        <f>IFERROR(J44/Y44,"N.A.")</f>
        <v>0</v>
      </c>
      <c r="AO44" s="28"/>
      <c r="AP44" s="27">
        <f>IFERROR(L44/AA44,"N.A.")</f>
        <v>3396.9978880675817</v>
      </c>
      <c r="AQ44" s="28"/>
      <c r="AR44" s="16">
        <f>IFERROR(N44/AC44, "N.A.")</f>
        <v>3396.9978880675817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22208244.999999996</v>
      </c>
      <c r="C15" s="2"/>
      <c r="D15" s="2">
        <v>11633210.000000002</v>
      </c>
      <c r="E15" s="2"/>
      <c r="F15" s="2">
        <v>14536700</v>
      </c>
      <c r="G15" s="2"/>
      <c r="H15" s="2">
        <v>58390089.999999993</v>
      </c>
      <c r="I15" s="2"/>
      <c r="J15" s="2">
        <v>0</v>
      </c>
      <c r="K15" s="2"/>
      <c r="L15" s="1">
        <f>B15+D15+F15+H15+J15</f>
        <v>106768245</v>
      </c>
      <c r="M15" s="13">
        <f>C15+E15+G15+I15+K15</f>
        <v>0</v>
      </c>
      <c r="N15" s="14">
        <f>L15+M15</f>
        <v>106768245</v>
      </c>
      <c r="P15" s="3" t="s">
        <v>12</v>
      </c>
      <c r="Q15" s="2">
        <v>5929</v>
      </c>
      <c r="R15" s="2">
        <v>0</v>
      </c>
      <c r="S15" s="2">
        <v>2726</v>
      </c>
      <c r="T15" s="2">
        <v>0</v>
      </c>
      <c r="U15" s="2">
        <v>2083</v>
      </c>
      <c r="V15" s="2">
        <v>0</v>
      </c>
      <c r="W15" s="2">
        <v>17478</v>
      </c>
      <c r="X15" s="2">
        <v>0</v>
      </c>
      <c r="Y15" s="2">
        <v>1596</v>
      </c>
      <c r="Z15" s="2">
        <v>0</v>
      </c>
      <c r="AA15" s="1">
        <f>Q15+S15+U15+W15+Y15</f>
        <v>29812</v>
      </c>
      <c r="AB15" s="13">
        <f>R15+T15+V15+X15+Z15</f>
        <v>0</v>
      </c>
      <c r="AC15" s="14">
        <f>AA15+AB15</f>
        <v>29812</v>
      </c>
      <c r="AE15" s="3" t="s">
        <v>12</v>
      </c>
      <c r="AF15" s="2">
        <f>IFERROR(B15/Q15, "N.A.")</f>
        <v>3745.698262776184</v>
      </c>
      <c r="AG15" s="2" t="str">
        <f t="shared" ref="AG15:AR19" si="0">IFERROR(C15/R15, "N.A.")</f>
        <v>N.A.</v>
      </c>
      <c r="AH15" s="2">
        <f t="shared" si="0"/>
        <v>4267.5018341892892</v>
      </c>
      <c r="AI15" s="2" t="str">
        <f t="shared" si="0"/>
        <v>N.A.</v>
      </c>
      <c r="AJ15" s="2">
        <f t="shared" si="0"/>
        <v>6978.7325972155541</v>
      </c>
      <c r="AK15" s="2" t="str">
        <f t="shared" si="0"/>
        <v>N.A.</v>
      </c>
      <c r="AL15" s="2">
        <f t="shared" si="0"/>
        <v>3340.776404622954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3581.3848450288474</v>
      </c>
      <c r="AQ15" s="13" t="str">
        <f t="shared" si="0"/>
        <v>N.A.</v>
      </c>
      <c r="AR15" s="14">
        <f t="shared" si="0"/>
        <v>3581.3848450288474</v>
      </c>
    </row>
    <row r="16" spans="1:44" ht="15" customHeight="1" thickBot="1" x14ac:dyDescent="0.3">
      <c r="A16" s="3" t="s">
        <v>13</v>
      </c>
      <c r="B16" s="2">
        <v>18089678.999999996</v>
      </c>
      <c r="C16" s="2">
        <v>1439640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18089678.999999996</v>
      </c>
      <c r="M16" s="13">
        <f t="shared" si="1"/>
        <v>1439640</v>
      </c>
      <c r="N16" s="14">
        <f t="shared" ref="N16:N18" si="2">L16+M16</f>
        <v>19529318.999999996</v>
      </c>
      <c r="P16" s="3" t="s">
        <v>13</v>
      </c>
      <c r="Q16" s="2">
        <v>7487</v>
      </c>
      <c r="R16" s="2">
        <v>186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7487</v>
      </c>
      <c r="AB16" s="13">
        <f t="shared" si="3"/>
        <v>186</v>
      </c>
      <c r="AC16" s="14">
        <f t="shared" ref="AC16:AC18" si="4">AA16+AB16</f>
        <v>7673</v>
      </c>
      <c r="AE16" s="3" t="s">
        <v>13</v>
      </c>
      <c r="AF16" s="2">
        <f t="shared" ref="AF16:AF19" si="5">IFERROR(B16/Q16, "N.A.")</f>
        <v>2416.145184987311</v>
      </c>
      <c r="AG16" s="2">
        <f t="shared" si="0"/>
        <v>7740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2416.145184987311</v>
      </c>
      <c r="AQ16" s="13">
        <f t="shared" si="0"/>
        <v>7740</v>
      </c>
      <c r="AR16" s="14">
        <f t="shared" si="0"/>
        <v>2545.1999218037267</v>
      </c>
    </row>
    <row r="17" spans="1:44" ht="15" customHeight="1" thickBot="1" x14ac:dyDescent="0.3">
      <c r="A17" s="3" t="s">
        <v>14</v>
      </c>
      <c r="B17" s="2">
        <v>64408735.99999997</v>
      </c>
      <c r="C17" s="2">
        <v>276418923.00000006</v>
      </c>
      <c r="D17" s="2">
        <v>17436910</v>
      </c>
      <c r="E17" s="2">
        <v>3144000</v>
      </c>
      <c r="F17" s="2"/>
      <c r="G17" s="2">
        <v>28501854</v>
      </c>
      <c r="H17" s="2"/>
      <c r="I17" s="2">
        <v>11860010</v>
      </c>
      <c r="J17" s="2">
        <v>0</v>
      </c>
      <c r="K17" s="2"/>
      <c r="L17" s="1">
        <f t="shared" si="1"/>
        <v>81845645.99999997</v>
      </c>
      <c r="M17" s="13">
        <f t="shared" si="1"/>
        <v>319924787.00000006</v>
      </c>
      <c r="N17" s="14">
        <f t="shared" si="2"/>
        <v>401770433</v>
      </c>
      <c r="P17" s="3" t="s">
        <v>14</v>
      </c>
      <c r="Q17" s="2">
        <v>15402</v>
      </c>
      <c r="R17" s="2">
        <v>45349</v>
      </c>
      <c r="S17" s="2">
        <v>2122</v>
      </c>
      <c r="T17" s="2">
        <v>562</v>
      </c>
      <c r="U17" s="2">
        <v>0</v>
      </c>
      <c r="V17" s="2">
        <v>3969</v>
      </c>
      <c r="W17" s="2">
        <v>0</v>
      </c>
      <c r="X17" s="2">
        <v>4535</v>
      </c>
      <c r="Y17" s="2">
        <v>5015</v>
      </c>
      <c r="Z17" s="2">
        <v>0</v>
      </c>
      <c r="AA17" s="1">
        <f t="shared" si="3"/>
        <v>22539</v>
      </c>
      <c r="AB17" s="13">
        <f t="shared" si="3"/>
        <v>54415</v>
      </c>
      <c r="AC17" s="14">
        <f t="shared" si="4"/>
        <v>76954</v>
      </c>
      <c r="AE17" s="3" t="s">
        <v>14</v>
      </c>
      <c r="AF17" s="2">
        <f t="shared" si="5"/>
        <v>4181.8423581353054</v>
      </c>
      <c r="AG17" s="2">
        <f t="shared" si="0"/>
        <v>6095.3697545701134</v>
      </c>
      <c r="AH17" s="2">
        <f t="shared" si="0"/>
        <v>8217.2054665409996</v>
      </c>
      <c r="AI17" s="2">
        <f t="shared" si="0"/>
        <v>5594.3060498220639</v>
      </c>
      <c r="AJ17" s="2" t="str">
        <f t="shared" si="0"/>
        <v>N.A.</v>
      </c>
      <c r="AK17" s="2">
        <f t="shared" si="0"/>
        <v>7181.1171579743004</v>
      </c>
      <c r="AL17" s="2" t="str">
        <f t="shared" si="0"/>
        <v>N.A.</v>
      </c>
      <c r="AM17" s="2">
        <f t="shared" si="0"/>
        <v>2615.2171995589856</v>
      </c>
      <c r="AN17" s="2">
        <f t="shared" si="0"/>
        <v>0</v>
      </c>
      <c r="AO17" s="2" t="str">
        <f t="shared" si="0"/>
        <v>N.A.</v>
      </c>
      <c r="AP17" s="15">
        <f t="shared" si="0"/>
        <v>3631.2900306136016</v>
      </c>
      <c r="AQ17" s="13">
        <f t="shared" si="0"/>
        <v>5879.349205182396</v>
      </c>
      <c r="AR17" s="14">
        <f t="shared" si="0"/>
        <v>5220.916820438184</v>
      </c>
    </row>
    <row r="18" spans="1:44" ht="15" customHeight="1" thickBot="1" x14ac:dyDescent="0.3">
      <c r="A18" s="3" t="s">
        <v>15</v>
      </c>
      <c r="B18" s="2">
        <v>13419870</v>
      </c>
      <c r="C18" s="2">
        <v>1342122</v>
      </c>
      <c r="D18" s="2">
        <v>6236445.9999999991</v>
      </c>
      <c r="E18" s="2">
        <v>1765580</v>
      </c>
      <c r="F18" s="2"/>
      <c r="G18" s="2">
        <v>4124315</v>
      </c>
      <c r="H18" s="2">
        <v>4619446.0000000009</v>
      </c>
      <c r="I18" s="2"/>
      <c r="J18" s="2">
        <v>0</v>
      </c>
      <c r="K18" s="2"/>
      <c r="L18" s="1">
        <f t="shared" si="1"/>
        <v>24275762</v>
      </c>
      <c r="M18" s="13">
        <f t="shared" si="1"/>
        <v>7232017</v>
      </c>
      <c r="N18" s="14">
        <f t="shared" si="2"/>
        <v>31507779</v>
      </c>
      <c r="P18" s="3" t="s">
        <v>15</v>
      </c>
      <c r="Q18" s="2">
        <v>6643</v>
      </c>
      <c r="R18" s="2">
        <v>579</v>
      </c>
      <c r="S18" s="2">
        <v>2379</v>
      </c>
      <c r="T18" s="2">
        <v>366</v>
      </c>
      <c r="U18" s="2">
        <v>0</v>
      </c>
      <c r="V18" s="2">
        <v>1550</v>
      </c>
      <c r="W18" s="2">
        <v>6448</v>
      </c>
      <c r="X18" s="2">
        <v>0</v>
      </c>
      <c r="Y18" s="2">
        <v>1493</v>
      </c>
      <c r="Z18" s="2">
        <v>0</v>
      </c>
      <c r="AA18" s="1">
        <f t="shared" si="3"/>
        <v>16963</v>
      </c>
      <c r="AB18" s="13">
        <f t="shared" si="3"/>
        <v>2495</v>
      </c>
      <c r="AC18" s="17">
        <f t="shared" si="4"/>
        <v>19458</v>
      </c>
      <c r="AE18" s="3" t="s">
        <v>15</v>
      </c>
      <c r="AF18" s="2">
        <f t="shared" si="5"/>
        <v>2020.1520397410809</v>
      </c>
      <c r="AG18" s="2">
        <f t="shared" si="0"/>
        <v>2318</v>
      </c>
      <c r="AH18" s="2">
        <f t="shared" si="0"/>
        <v>2621.4569146700292</v>
      </c>
      <c r="AI18" s="2">
        <f t="shared" si="0"/>
        <v>4823.9890710382515</v>
      </c>
      <c r="AJ18" s="2" t="str">
        <f t="shared" si="0"/>
        <v>N.A.</v>
      </c>
      <c r="AK18" s="2">
        <f t="shared" si="0"/>
        <v>2660.8483870967743</v>
      </c>
      <c r="AL18" s="2">
        <f t="shared" si="0"/>
        <v>716.41532258064535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1431.1007486883216</v>
      </c>
      <c r="AQ18" s="13">
        <f t="shared" si="0"/>
        <v>2898.6040080160319</v>
      </c>
      <c r="AR18" s="14">
        <f t="shared" si="0"/>
        <v>1619.2711995066297</v>
      </c>
    </row>
    <row r="19" spans="1:44" ht="15" customHeight="1" thickBot="1" x14ac:dyDescent="0.3">
      <c r="A19" s="4" t="s">
        <v>16</v>
      </c>
      <c r="B19" s="2">
        <v>118126529.99999996</v>
      </c>
      <c r="C19" s="2">
        <v>279200685.00000012</v>
      </c>
      <c r="D19" s="2">
        <v>35306566.000000007</v>
      </c>
      <c r="E19" s="2">
        <v>4909580</v>
      </c>
      <c r="F19" s="2">
        <v>14536700</v>
      </c>
      <c r="G19" s="2">
        <v>32626169</v>
      </c>
      <c r="H19" s="2">
        <v>63009536.000000007</v>
      </c>
      <c r="I19" s="2">
        <v>11860010</v>
      </c>
      <c r="J19" s="2">
        <v>0</v>
      </c>
      <c r="K19" s="2"/>
      <c r="L19" s="1">
        <f t="shared" ref="L19" si="6">B19+D19+F19+H19+J19</f>
        <v>230979331.99999997</v>
      </c>
      <c r="M19" s="13">
        <f t="shared" ref="M19" si="7">C19+E19+G19+I19+K19</f>
        <v>328596444.00000012</v>
      </c>
      <c r="N19" s="17">
        <f t="shared" ref="N19" si="8">L19+M19</f>
        <v>559575776.00000012</v>
      </c>
      <c r="P19" s="4" t="s">
        <v>16</v>
      </c>
      <c r="Q19" s="2">
        <v>35461</v>
      </c>
      <c r="R19" s="2">
        <v>46114</v>
      </c>
      <c r="S19" s="2">
        <v>7227</v>
      </c>
      <c r="T19" s="2">
        <v>928</v>
      </c>
      <c r="U19" s="2">
        <v>2083</v>
      </c>
      <c r="V19" s="2">
        <v>5519</v>
      </c>
      <c r="W19" s="2">
        <v>23926</v>
      </c>
      <c r="X19" s="2">
        <v>4535</v>
      </c>
      <c r="Y19" s="2">
        <v>8104</v>
      </c>
      <c r="Z19" s="2">
        <v>0</v>
      </c>
      <c r="AA19" s="1">
        <f t="shared" ref="AA19" si="9">Q19+S19+U19+W19+Y19</f>
        <v>76801</v>
      </c>
      <c r="AB19" s="13">
        <f t="shared" ref="AB19" si="10">R19+T19+V19+X19+Z19</f>
        <v>57096</v>
      </c>
      <c r="AC19" s="14">
        <f t="shared" ref="AC19" si="11">AA19+AB19</f>
        <v>133897</v>
      </c>
      <c r="AE19" s="4" t="s">
        <v>16</v>
      </c>
      <c r="AF19" s="2">
        <f t="shared" si="5"/>
        <v>3331.1674797665028</v>
      </c>
      <c r="AG19" s="2">
        <f t="shared" si="0"/>
        <v>6054.575291668476</v>
      </c>
      <c r="AH19" s="2">
        <f t="shared" si="0"/>
        <v>4885.3695862736968</v>
      </c>
      <c r="AI19" s="2">
        <f t="shared" si="0"/>
        <v>5290.4956896551721</v>
      </c>
      <c r="AJ19" s="2">
        <f t="shared" si="0"/>
        <v>6978.7325972155541</v>
      </c>
      <c r="AK19" s="2">
        <f t="shared" si="0"/>
        <v>5911.6088059431058</v>
      </c>
      <c r="AL19" s="2">
        <f t="shared" si="0"/>
        <v>2633.5173451475384</v>
      </c>
      <c r="AM19" s="2">
        <f t="shared" si="0"/>
        <v>2615.2171995589856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3007.5042252054004</v>
      </c>
      <c r="AQ19" s="13">
        <f t="shared" ref="AQ19" si="13">IFERROR(M19/AB19, "N.A.")</f>
        <v>5755.1569987389685</v>
      </c>
      <c r="AR19" s="14">
        <f t="shared" ref="AR19" si="14">IFERROR(N19/AC19, "N.A.")</f>
        <v>4179.1509593194778</v>
      </c>
    </row>
    <row r="20" spans="1:44" ht="15" customHeight="1" thickBot="1" x14ac:dyDescent="0.3">
      <c r="A20" s="5" t="s">
        <v>0</v>
      </c>
      <c r="B20" s="24">
        <f>B19+C19</f>
        <v>397327215.00000006</v>
      </c>
      <c r="C20" s="26"/>
      <c r="D20" s="24">
        <f>D19+E19</f>
        <v>40216146.000000007</v>
      </c>
      <c r="E20" s="26"/>
      <c r="F20" s="24">
        <f>F19+G19</f>
        <v>47162869</v>
      </c>
      <c r="G20" s="26"/>
      <c r="H20" s="24">
        <f>H19+I19</f>
        <v>74869546</v>
      </c>
      <c r="I20" s="26"/>
      <c r="J20" s="24">
        <f>J19+K19</f>
        <v>0</v>
      </c>
      <c r="K20" s="26"/>
      <c r="L20" s="24">
        <f>L19+M19</f>
        <v>559575776.00000012</v>
      </c>
      <c r="M20" s="25"/>
      <c r="N20" s="18">
        <f>B20+D20+F20+H20+J20</f>
        <v>559575776</v>
      </c>
      <c r="P20" s="5" t="s">
        <v>0</v>
      </c>
      <c r="Q20" s="24">
        <f>Q19+R19</f>
        <v>81575</v>
      </c>
      <c r="R20" s="26"/>
      <c r="S20" s="24">
        <f>S19+T19</f>
        <v>8155</v>
      </c>
      <c r="T20" s="26"/>
      <c r="U20" s="24">
        <f>U19+V19</f>
        <v>7602</v>
      </c>
      <c r="V20" s="26"/>
      <c r="W20" s="24">
        <f>W19+X19</f>
        <v>28461</v>
      </c>
      <c r="X20" s="26"/>
      <c r="Y20" s="24">
        <f>Y19+Z19</f>
        <v>8104</v>
      </c>
      <c r="Z20" s="26"/>
      <c r="AA20" s="24">
        <f>AA19+AB19</f>
        <v>133897</v>
      </c>
      <c r="AB20" s="26"/>
      <c r="AC20" s="19">
        <f>Q20+S20+U20+W20+Y20</f>
        <v>133897</v>
      </c>
      <c r="AE20" s="5" t="s">
        <v>0</v>
      </c>
      <c r="AF20" s="27">
        <f>IFERROR(B20/Q20,"N.A.")</f>
        <v>4870.6983144345704</v>
      </c>
      <c r="AG20" s="28"/>
      <c r="AH20" s="27">
        <f>IFERROR(D20/S20,"N.A.")</f>
        <v>4931.4709993868801</v>
      </c>
      <c r="AI20" s="28"/>
      <c r="AJ20" s="27">
        <f>IFERROR(F20/U20,"N.A.")</f>
        <v>6204.0080242041568</v>
      </c>
      <c r="AK20" s="28"/>
      <c r="AL20" s="27">
        <f>IFERROR(H20/W20,"N.A.")</f>
        <v>2630.6013843505148</v>
      </c>
      <c r="AM20" s="28"/>
      <c r="AN20" s="27">
        <f>IFERROR(J20/Y20,"N.A.")</f>
        <v>0</v>
      </c>
      <c r="AO20" s="28"/>
      <c r="AP20" s="27">
        <f>IFERROR(L20/AA20,"N.A.")</f>
        <v>4179.1509593194778</v>
      </c>
      <c r="AQ20" s="28"/>
      <c r="AR20" s="16">
        <f>IFERROR(N20/AC20, "N.A.")</f>
        <v>4179.1509593194769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19177390.000000004</v>
      </c>
      <c r="C27" s="2"/>
      <c r="D27" s="2">
        <v>11633210.000000002</v>
      </c>
      <c r="E27" s="2"/>
      <c r="F27" s="2">
        <v>13057499.999999998</v>
      </c>
      <c r="G27" s="2"/>
      <c r="H27" s="2">
        <v>28190624.000000004</v>
      </c>
      <c r="I27" s="2"/>
      <c r="J27" s="2">
        <v>0</v>
      </c>
      <c r="K27" s="2"/>
      <c r="L27" s="1">
        <f>B27+D27+F27+H27+J27</f>
        <v>72058724.000000015</v>
      </c>
      <c r="M27" s="13">
        <f>C27+E27+G27+I27+K27</f>
        <v>0</v>
      </c>
      <c r="N27" s="14">
        <f>L27+M27</f>
        <v>72058724.000000015</v>
      </c>
      <c r="P27" s="3" t="s">
        <v>12</v>
      </c>
      <c r="Q27" s="2">
        <v>4555</v>
      </c>
      <c r="R27" s="2">
        <v>0</v>
      </c>
      <c r="S27" s="2">
        <v>2726</v>
      </c>
      <c r="T27" s="2">
        <v>0</v>
      </c>
      <c r="U27" s="2">
        <v>1911</v>
      </c>
      <c r="V27" s="2">
        <v>0</v>
      </c>
      <c r="W27" s="2">
        <v>6737</v>
      </c>
      <c r="X27" s="2">
        <v>0</v>
      </c>
      <c r="Y27" s="2">
        <v>438</v>
      </c>
      <c r="Z27" s="2">
        <v>0</v>
      </c>
      <c r="AA27" s="1">
        <f>Q27+S27+U27+W27+Y27</f>
        <v>16367</v>
      </c>
      <c r="AB27" s="13">
        <f>R27+T27+V27+X27+Z27</f>
        <v>0</v>
      </c>
      <c r="AC27" s="14">
        <f>AA27+AB27</f>
        <v>16367</v>
      </c>
      <c r="AE27" s="3" t="s">
        <v>12</v>
      </c>
      <c r="AF27" s="2">
        <f>IFERROR(B27/Q27, "N.A.")</f>
        <v>4210.1844127332606</v>
      </c>
      <c r="AG27" s="2" t="str">
        <f t="shared" ref="AG27:AR31" si="15">IFERROR(C27/R27, "N.A.")</f>
        <v>N.A.</v>
      </c>
      <c r="AH27" s="2">
        <f t="shared" si="15"/>
        <v>4267.5018341892892</v>
      </c>
      <c r="AI27" s="2" t="str">
        <f t="shared" si="15"/>
        <v>N.A.</v>
      </c>
      <c r="AJ27" s="2">
        <f t="shared" si="15"/>
        <v>6832.8100470957606</v>
      </c>
      <c r="AK27" s="2" t="str">
        <f t="shared" si="15"/>
        <v>N.A.</v>
      </c>
      <c r="AL27" s="2">
        <f t="shared" si="15"/>
        <v>4184.4476770075707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4402.6836927964814</v>
      </c>
      <c r="AQ27" s="13" t="str">
        <f t="shared" si="15"/>
        <v>N.A.</v>
      </c>
      <c r="AR27" s="14">
        <f t="shared" si="15"/>
        <v>4402.6836927964814</v>
      </c>
    </row>
    <row r="28" spans="1:44" ht="15" customHeight="1" thickBot="1" x14ac:dyDescent="0.3">
      <c r="A28" s="3" t="s">
        <v>13</v>
      </c>
      <c r="B28" s="2">
        <v>2176230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2176230</v>
      </c>
      <c r="M28" s="13">
        <f t="shared" si="16"/>
        <v>0</v>
      </c>
      <c r="N28" s="14">
        <f t="shared" ref="N28:N30" si="17">L28+M28</f>
        <v>2176230</v>
      </c>
      <c r="P28" s="3" t="s">
        <v>13</v>
      </c>
      <c r="Q28" s="2">
        <v>901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901</v>
      </c>
      <c r="AB28" s="13">
        <f t="shared" si="18"/>
        <v>0</v>
      </c>
      <c r="AC28" s="14">
        <f t="shared" ref="AC28:AC30" si="19">AA28+AB28</f>
        <v>901</v>
      </c>
      <c r="AE28" s="3" t="s">
        <v>13</v>
      </c>
      <c r="AF28" s="2">
        <f t="shared" ref="AF28:AF31" si="20">IFERROR(B28/Q28, "N.A.")</f>
        <v>2415.3496115427301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2415.3496115427301</v>
      </c>
      <c r="AQ28" s="13" t="str">
        <f t="shared" si="15"/>
        <v>N.A.</v>
      </c>
      <c r="AR28" s="14">
        <f t="shared" si="15"/>
        <v>2415.3496115427301</v>
      </c>
    </row>
    <row r="29" spans="1:44" ht="15" customHeight="1" thickBot="1" x14ac:dyDescent="0.3">
      <c r="A29" s="3" t="s">
        <v>14</v>
      </c>
      <c r="B29" s="2">
        <v>41814120</v>
      </c>
      <c r="C29" s="2">
        <v>162241245.00000003</v>
      </c>
      <c r="D29" s="2">
        <v>8460910</v>
      </c>
      <c r="E29" s="2">
        <v>0</v>
      </c>
      <c r="F29" s="2"/>
      <c r="G29" s="2">
        <v>23963410.000000004</v>
      </c>
      <c r="H29" s="2"/>
      <c r="I29" s="2">
        <v>5717390.0000000009</v>
      </c>
      <c r="J29" s="2">
        <v>0</v>
      </c>
      <c r="K29" s="2"/>
      <c r="L29" s="1">
        <f t="shared" si="16"/>
        <v>50275030</v>
      </c>
      <c r="M29" s="13">
        <f t="shared" si="16"/>
        <v>191922045.00000003</v>
      </c>
      <c r="N29" s="14">
        <f t="shared" si="17"/>
        <v>242197075.00000003</v>
      </c>
      <c r="P29" s="3" t="s">
        <v>14</v>
      </c>
      <c r="Q29" s="2">
        <v>8841</v>
      </c>
      <c r="R29" s="2">
        <v>26185</v>
      </c>
      <c r="S29" s="2">
        <v>1646</v>
      </c>
      <c r="T29" s="2">
        <v>116</v>
      </c>
      <c r="U29" s="2">
        <v>0</v>
      </c>
      <c r="V29" s="2">
        <v>2727</v>
      </c>
      <c r="W29" s="2">
        <v>0</v>
      </c>
      <c r="X29" s="2">
        <v>2427</v>
      </c>
      <c r="Y29" s="2">
        <v>1592</v>
      </c>
      <c r="Z29" s="2">
        <v>0</v>
      </c>
      <c r="AA29" s="1">
        <f t="shared" si="18"/>
        <v>12079</v>
      </c>
      <c r="AB29" s="13">
        <f t="shared" si="18"/>
        <v>31455</v>
      </c>
      <c r="AC29" s="14">
        <f t="shared" si="19"/>
        <v>43534</v>
      </c>
      <c r="AE29" s="3" t="s">
        <v>14</v>
      </c>
      <c r="AF29" s="2">
        <f t="shared" si="20"/>
        <v>4729.5690532745166</v>
      </c>
      <c r="AG29" s="2">
        <f t="shared" si="15"/>
        <v>6195.9612373496284</v>
      </c>
      <c r="AH29" s="2">
        <f t="shared" si="15"/>
        <v>5140.2855407047391</v>
      </c>
      <c r="AI29" s="2">
        <f t="shared" si="15"/>
        <v>0</v>
      </c>
      <c r="AJ29" s="2" t="str">
        <f t="shared" si="15"/>
        <v>N.A.</v>
      </c>
      <c r="AK29" s="2">
        <f t="shared" si="15"/>
        <v>8787.4624129079584</v>
      </c>
      <c r="AL29" s="2" t="str">
        <f t="shared" si="15"/>
        <v>N.A.</v>
      </c>
      <c r="AM29" s="2">
        <f t="shared" si="15"/>
        <v>2355.743716522456</v>
      </c>
      <c r="AN29" s="2">
        <f t="shared" si="15"/>
        <v>0</v>
      </c>
      <c r="AO29" s="2" t="str">
        <f t="shared" si="15"/>
        <v>N.A.</v>
      </c>
      <c r="AP29" s="15">
        <f t="shared" si="15"/>
        <v>4162.1847835085682</v>
      </c>
      <c r="AQ29" s="13">
        <f t="shared" si="15"/>
        <v>6101.4797329518369</v>
      </c>
      <c r="AR29" s="14">
        <f t="shared" si="15"/>
        <v>5563.4004456287048</v>
      </c>
    </row>
    <row r="30" spans="1:44" ht="15" customHeight="1" thickBot="1" x14ac:dyDescent="0.3">
      <c r="A30" s="3" t="s">
        <v>15</v>
      </c>
      <c r="B30" s="2">
        <v>13419870</v>
      </c>
      <c r="C30" s="2">
        <v>1342122</v>
      </c>
      <c r="D30" s="2">
        <v>6236445.9999999991</v>
      </c>
      <c r="E30" s="2">
        <v>1765580</v>
      </c>
      <c r="F30" s="2"/>
      <c r="G30" s="2">
        <v>4124315</v>
      </c>
      <c r="H30" s="2">
        <v>4321193.9999999991</v>
      </c>
      <c r="I30" s="2"/>
      <c r="J30" s="2">
        <v>0</v>
      </c>
      <c r="K30" s="2"/>
      <c r="L30" s="1">
        <f t="shared" si="16"/>
        <v>23977510</v>
      </c>
      <c r="M30" s="13">
        <f t="shared" si="16"/>
        <v>7232017</v>
      </c>
      <c r="N30" s="14">
        <f t="shared" si="17"/>
        <v>31209527</v>
      </c>
      <c r="P30" s="3" t="s">
        <v>15</v>
      </c>
      <c r="Q30" s="2">
        <v>6643</v>
      </c>
      <c r="R30" s="2">
        <v>579</v>
      </c>
      <c r="S30" s="2">
        <v>2379</v>
      </c>
      <c r="T30" s="2">
        <v>366</v>
      </c>
      <c r="U30" s="2">
        <v>0</v>
      </c>
      <c r="V30" s="2">
        <v>1550</v>
      </c>
      <c r="W30" s="2">
        <v>5528</v>
      </c>
      <c r="X30" s="2">
        <v>0</v>
      </c>
      <c r="Y30" s="2">
        <v>172</v>
      </c>
      <c r="Z30" s="2">
        <v>0</v>
      </c>
      <c r="AA30" s="1">
        <f t="shared" si="18"/>
        <v>14722</v>
      </c>
      <c r="AB30" s="13">
        <f t="shared" si="18"/>
        <v>2495</v>
      </c>
      <c r="AC30" s="17">
        <f t="shared" si="19"/>
        <v>17217</v>
      </c>
      <c r="AE30" s="3" t="s">
        <v>15</v>
      </c>
      <c r="AF30" s="2">
        <f t="shared" si="20"/>
        <v>2020.1520397410809</v>
      </c>
      <c r="AG30" s="2">
        <f t="shared" si="15"/>
        <v>2318</v>
      </c>
      <c r="AH30" s="2">
        <f t="shared" si="15"/>
        <v>2621.4569146700292</v>
      </c>
      <c r="AI30" s="2">
        <f t="shared" si="15"/>
        <v>4823.9890710382515</v>
      </c>
      <c r="AJ30" s="2" t="str">
        <f t="shared" si="15"/>
        <v>N.A.</v>
      </c>
      <c r="AK30" s="2">
        <f t="shared" si="15"/>
        <v>2660.8483870967743</v>
      </c>
      <c r="AL30" s="2">
        <f t="shared" si="15"/>
        <v>781.69211287988401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1628.6856405379704</v>
      </c>
      <c r="AQ30" s="13">
        <f t="shared" si="15"/>
        <v>2898.6040080160319</v>
      </c>
      <c r="AR30" s="14">
        <f t="shared" si="15"/>
        <v>1812.7157460649357</v>
      </c>
    </row>
    <row r="31" spans="1:44" ht="15" customHeight="1" thickBot="1" x14ac:dyDescent="0.3">
      <c r="A31" s="4" t="s">
        <v>16</v>
      </c>
      <c r="B31" s="2">
        <v>76587610</v>
      </c>
      <c r="C31" s="2">
        <v>163583367.00000009</v>
      </c>
      <c r="D31" s="2">
        <v>26330565.999999996</v>
      </c>
      <c r="E31" s="2">
        <v>1765579.9999999998</v>
      </c>
      <c r="F31" s="2">
        <v>13057499.999999998</v>
      </c>
      <c r="G31" s="2">
        <v>28087725</v>
      </c>
      <c r="H31" s="2">
        <v>32511818.000000004</v>
      </c>
      <c r="I31" s="2">
        <v>5717390.0000000009</v>
      </c>
      <c r="J31" s="2">
        <v>0</v>
      </c>
      <c r="K31" s="2"/>
      <c r="L31" s="1">
        <f t="shared" ref="L31" si="21">B31+D31+F31+H31+J31</f>
        <v>148487494</v>
      </c>
      <c r="M31" s="13">
        <f t="shared" ref="M31" si="22">C31+E31+G31+I31+K31</f>
        <v>199154062.00000009</v>
      </c>
      <c r="N31" s="17">
        <f t="shared" ref="N31" si="23">L31+M31</f>
        <v>347641556.00000012</v>
      </c>
      <c r="P31" s="4" t="s">
        <v>16</v>
      </c>
      <c r="Q31" s="2">
        <v>20940</v>
      </c>
      <c r="R31" s="2">
        <v>26764</v>
      </c>
      <c r="S31" s="2">
        <v>6751</v>
      </c>
      <c r="T31" s="2">
        <v>482</v>
      </c>
      <c r="U31" s="2">
        <v>1911</v>
      </c>
      <c r="V31" s="2">
        <v>4277</v>
      </c>
      <c r="W31" s="2">
        <v>12265</v>
      </c>
      <c r="X31" s="2">
        <v>2427</v>
      </c>
      <c r="Y31" s="2">
        <v>2202</v>
      </c>
      <c r="Z31" s="2">
        <v>0</v>
      </c>
      <c r="AA31" s="1">
        <f t="shared" ref="AA31" si="24">Q31+S31+U31+W31+Y31</f>
        <v>44069</v>
      </c>
      <c r="AB31" s="13">
        <f t="shared" ref="AB31" si="25">R31+T31+V31+X31+Z31</f>
        <v>33950</v>
      </c>
      <c r="AC31" s="14">
        <f t="shared" ref="AC31" si="26">AA31+AB31</f>
        <v>78019</v>
      </c>
      <c r="AE31" s="4" t="s">
        <v>16</v>
      </c>
      <c r="AF31" s="2">
        <f t="shared" si="20"/>
        <v>3657.4789875835722</v>
      </c>
      <c r="AG31" s="2">
        <f t="shared" si="15"/>
        <v>6112.0672171573788</v>
      </c>
      <c r="AH31" s="2">
        <f t="shared" si="15"/>
        <v>3900.246778255073</v>
      </c>
      <c r="AI31" s="2">
        <f t="shared" si="15"/>
        <v>3663.029045643153</v>
      </c>
      <c r="AJ31" s="2">
        <f t="shared" si="15"/>
        <v>6832.8100470957606</v>
      </c>
      <c r="AK31" s="2">
        <f t="shared" si="15"/>
        <v>6567.1557166238017</v>
      </c>
      <c r="AL31" s="2">
        <f t="shared" si="15"/>
        <v>2650.7801059926624</v>
      </c>
      <c r="AM31" s="2">
        <f t="shared" si="15"/>
        <v>2355.743716522456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3369.4318908983641</v>
      </c>
      <c r="AQ31" s="13">
        <f t="shared" ref="AQ31" si="28">IFERROR(M31/AB31, "N.A.")</f>
        <v>5866.09902798233</v>
      </c>
      <c r="AR31" s="14">
        <f t="shared" ref="AR31" si="29">IFERROR(N31/AC31, "N.A.")</f>
        <v>4455.8576244248216</v>
      </c>
    </row>
    <row r="32" spans="1:44" ht="15" customHeight="1" thickBot="1" x14ac:dyDescent="0.3">
      <c r="A32" s="5" t="s">
        <v>0</v>
      </c>
      <c r="B32" s="24">
        <f>B31+C31</f>
        <v>240170977.00000009</v>
      </c>
      <c r="C32" s="26"/>
      <c r="D32" s="24">
        <f>D31+E31</f>
        <v>28096145.999999996</v>
      </c>
      <c r="E32" s="26"/>
      <c r="F32" s="24">
        <f>F31+G31</f>
        <v>41145225</v>
      </c>
      <c r="G32" s="26"/>
      <c r="H32" s="24">
        <f>H31+I31</f>
        <v>38229208.000000007</v>
      </c>
      <c r="I32" s="26"/>
      <c r="J32" s="24">
        <f>J31+K31</f>
        <v>0</v>
      </c>
      <c r="K32" s="26"/>
      <c r="L32" s="24">
        <f>L31+M31</f>
        <v>347641556.00000012</v>
      </c>
      <c r="M32" s="25"/>
      <c r="N32" s="18">
        <f>B32+D32+F32+H32+J32</f>
        <v>347641556.00000012</v>
      </c>
      <c r="P32" s="5" t="s">
        <v>0</v>
      </c>
      <c r="Q32" s="24">
        <f>Q31+R31</f>
        <v>47704</v>
      </c>
      <c r="R32" s="26"/>
      <c r="S32" s="24">
        <f>S31+T31</f>
        <v>7233</v>
      </c>
      <c r="T32" s="26"/>
      <c r="U32" s="24">
        <f>U31+V31</f>
        <v>6188</v>
      </c>
      <c r="V32" s="26"/>
      <c r="W32" s="24">
        <f>W31+X31</f>
        <v>14692</v>
      </c>
      <c r="X32" s="26"/>
      <c r="Y32" s="24">
        <f>Y31+Z31</f>
        <v>2202</v>
      </c>
      <c r="Z32" s="26"/>
      <c r="AA32" s="24">
        <f>AA31+AB31</f>
        <v>78019</v>
      </c>
      <c r="AB32" s="26"/>
      <c r="AC32" s="19">
        <f>Q32+S32+U32+W32+Y32</f>
        <v>78019</v>
      </c>
      <c r="AE32" s="5" t="s">
        <v>0</v>
      </c>
      <c r="AF32" s="27">
        <f>IFERROR(B32/Q32,"N.A.")</f>
        <v>5034.6087749454991</v>
      </c>
      <c r="AG32" s="28"/>
      <c r="AH32" s="27">
        <f>IFERROR(D32/S32,"N.A.")</f>
        <v>3884.4388220655323</v>
      </c>
      <c r="AI32" s="28"/>
      <c r="AJ32" s="27">
        <f>IFERROR(F32/U32,"N.A.")</f>
        <v>6649.1960245636719</v>
      </c>
      <c r="AK32" s="28"/>
      <c r="AL32" s="27">
        <f>IFERROR(H32/W32,"N.A.")</f>
        <v>2602.0424720936571</v>
      </c>
      <c r="AM32" s="28"/>
      <c r="AN32" s="27">
        <f>IFERROR(J32/Y32,"N.A.")</f>
        <v>0</v>
      </c>
      <c r="AO32" s="28"/>
      <c r="AP32" s="27">
        <f>IFERROR(L32/AA32,"N.A.")</f>
        <v>4455.8576244248216</v>
      </c>
      <c r="AQ32" s="28"/>
      <c r="AR32" s="16">
        <f>IFERROR(N32/AC32, "N.A.")</f>
        <v>4455.8576244248216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3030855.0000000005</v>
      </c>
      <c r="C39" s="2"/>
      <c r="D39" s="2"/>
      <c r="E39" s="2"/>
      <c r="F39" s="2">
        <v>1479200</v>
      </c>
      <c r="G39" s="2"/>
      <c r="H39" s="2">
        <v>30199465.999999996</v>
      </c>
      <c r="I39" s="2"/>
      <c r="J39" s="2">
        <v>0</v>
      </c>
      <c r="K39" s="2"/>
      <c r="L39" s="1">
        <f>B39+D39+F39+H39+J39</f>
        <v>34709521</v>
      </c>
      <c r="M39" s="13">
        <f>C39+E39+G39+I39+K39</f>
        <v>0</v>
      </c>
      <c r="N39" s="14">
        <f>L39+M39</f>
        <v>34709521</v>
      </c>
      <c r="P39" s="3" t="s">
        <v>12</v>
      </c>
      <c r="Q39" s="2">
        <v>1374</v>
      </c>
      <c r="R39" s="2">
        <v>0</v>
      </c>
      <c r="S39" s="2">
        <v>0</v>
      </c>
      <c r="T39" s="2">
        <v>0</v>
      </c>
      <c r="U39" s="2">
        <v>172</v>
      </c>
      <c r="V39" s="2">
        <v>0</v>
      </c>
      <c r="W39" s="2">
        <v>10741</v>
      </c>
      <c r="X39" s="2">
        <v>0</v>
      </c>
      <c r="Y39" s="2">
        <v>1158</v>
      </c>
      <c r="Z39" s="2">
        <v>0</v>
      </c>
      <c r="AA39" s="1">
        <f>Q39+S39+U39+W39+Y39</f>
        <v>13445</v>
      </c>
      <c r="AB39" s="13">
        <f>R39+T39+V39+X39+Z39</f>
        <v>0</v>
      </c>
      <c r="AC39" s="14">
        <f>AA39+AB39</f>
        <v>13445</v>
      </c>
      <c r="AE39" s="3" t="s">
        <v>12</v>
      </c>
      <c r="AF39" s="2">
        <f>IFERROR(B39/Q39, "N.A.")</f>
        <v>2205.8624454148476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8600</v>
      </c>
      <c r="AK39" s="2" t="str">
        <f t="shared" si="30"/>
        <v>N.A.</v>
      </c>
      <c r="AL39" s="2">
        <f t="shared" si="30"/>
        <v>2811.6065543245504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2581.5932316846411</v>
      </c>
      <c r="AQ39" s="13" t="str">
        <f t="shared" si="30"/>
        <v>N.A.</v>
      </c>
      <c r="AR39" s="14">
        <f t="shared" si="30"/>
        <v>2581.5932316846411</v>
      </c>
    </row>
    <row r="40" spans="1:44" ht="15" customHeight="1" thickBot="1" x14ac:dyDescent="0.3">
      <c r="A40" s="3" t="s">
        <v>13</v>
      </c>
      <c r="B40" s="2">
        <v>15913449</v>
      </c>
      <c r="C40" s="2">
        <v>1439640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15913449</v>
      </c>
      <c r="M40" s="13">
        <f t="shared" si="31"/>
        <v>1439640</v>
      </c>
      <c r="N40" s="14">
        <f t="shared" ref="N40:N42" si="32">L40+M40</f>
        <v>17353089</v>
      </c>
      <c r="P40" s="3" t="s">
        <v>13</v>
      </c>
      <c r="Q40" s="2">
        <v>6586</v>
      </c>
      <c r="R40" s="2">
        <v>186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6586</v>
      </c>
      <c r="AB40" s="13">
        <f t="shared" si="33"/>
        <v>186</v>
      </c>
      <c r="AC40" s="14">
        <f t="shared" ref="AC40:AC42" si="34">AA40+AB40</f>
        <v>6772</v>
      </c>
      <c r="AE40" s="3" t="s">
        <v>13</v>
      </c>
      <c r="AF40" s="2">
        <f t="shared" ref="AF40:AF43" si="35">IFERROR(B40/Q40, "N.A.")</f>
        <v>2416.254023686608</v>
      </c>
      <c r="AG40" s="2">
        <f t="shared" si="30"/>
        <v>7740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2416.254023686608</v>
      </c>
      <c r="AQ40" s="13">
        <f t="shared" si="30"/>
        <v>7740</v>
      </c>
      <c r="AR40" s="14">
        <f t="shared" si="30"/>
        <v>2562.4762256349677</v>
      </c>
    </row>
    <row r="41" spans="1:44" ht="15" customHeight="1" thickBot="1" x14ac:dyDescent="0.3">
      <c r="A41" s="3" t="s">
        <v>14</v>
      </c>
      <c r="B41" s="2">
        <v>22594616.000000004</v>
      </c>
      <c r="C41" s="2">
        <v>114177678</v>
      </c>
      <c r="D41" s="2">
        <v>8975999.9999999981</v>
      </c>
      <c r="E41" s="2">
        <v>3143999.9999999995</v>
      </c>
      <c r="F41" s="2"/>
      <c r="G41" s="2">
        <v>4538444</v>
      </c>
      <c r="H41" s="2"/>
      <c r="I41" s="2">
        <v>6142620</v>
      </c>
      <c r="J41" s="2">
        <v>0</v>
      </c>
      <c r="K41" s="2"/>
      <c r="L41" s="1">
        <f t="shared" si="31"/>
        <v>31570616</v>
      </c>
      <c r="M41" s="13">
        <f t="shared" si="31"/>
        <v>128002742</v>
      </c>
      <c r="N41" s="14">
        <f t="shared" si="32"/>
        <v>159573358</v>
      </c>
      <c r="P41" s="3" t="s">
        <v>14</v>
      </c>
      <c r="Q41" s="2">
        <v>6561</v>
      </c>
      <c r="R41" s="2">
        <v>19164</v>
      </c>
      <c r="S41" s="2">
        <v>476</v>
      </c>
      <c r="T41" s="2">
        <v>446</v>
      </c>
      <c r="U41" s="2">
        <v>0</v>
      </c>
      <c r="V41" s="2">
        <v>1242</v>
      </c>
      <c r="W41" s="2">
        <v>0</v>
      </c>
      <c r="X41" s="2">
        <v>2108</v>
      </c>
      <c r="Y41" s="2">
        <v>3423</v>
      </c>
      <c r="Z41" s="2">
        <v>0</v>
      </c>
      <c r="AA41" s="1">
        <f t="shared" si="33"/>
        <v>10460</v>
      </c>
      <c r="AB41" s="13">
        <f t="shared" si="33"/>
        <v>22960</v>
      </c>
      <c r="AC41" s="14">
        <f t="shared" si="34"/>
        <v>33420</v>
      </c>
      <c r="AE41" s="3" t="s">
        <v>14</v>
      </c>
      <c r="AF41" s="2">
        <f t="shared" si="35"/>
        <v>3443.7762536198757</v>
      </c>
      <c r="AG41" s="2">
        <f t="shared" si="30"/>
        <v>5957.9251721978708</v>
      </c>
      <c r="AH41" s="2">
        <f t="shared" si="30"/>
        <v>18857.142857142851</v>
      </c>
      <c r="AI41" s="2">
        <f t="shared" si="30"/>
        <v>7049.3273542600882</v>
      </c>
      <c r="AJ41" s="2" t="str">
        <f t="shared" si="30"/>
        <v>N.A.</v>
      </c>
      <c r="AK41" s="2">
        <f t="shared" si="30"/>
        <v>3654.1417069243157</v>
      </c>
      <c r="AL41" s="2" t="str">
        <f t="shared" si="30"/>
        <v>N.A.</v>
      </c>
      <c r="AM41" s="2">
        <f t="shared" si="30"/>
        <v>2913.9563567362429</v>
      </c>
      <c r="AN41" s="2">
        <f t="shared" si="30"/>
        <v>0</v>
      </c>
      <c r="AO41" s="2" t="str">
        <f t="shared" si="30"/>
        <v>N.A.</v>
      </c>
      <c r="AP41" s="15">
        <f t="shared" si="30"/>
        <v>3018.2233269598469</v>
      </c>
      <c r="AQ41" s="13">
        <f t="shared" si="30"/>
        <v>5575.0323170731708</v>
      </c>
      <c r="AR41" s="14">
        <f t="shared" si="30"/>
        <v>4774.7862956313584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298251.99999999994</v>
      </c>
      <c r="I42" s="2"/>
      <c r="J42" s="2">
        <v>0</v>
      </c>
      <c r="K42" s="2"/>
      <c r="L42" s="1">
        <f t="shared" si="31"/>
        <v>298251.99999999994</v>
      </c>
      <c r="M42" s="13">
        <f t="shared" si="31"/>
        <v>0</v>
      </c>
      <c r="N42" s="14">
        <f t="shared" si="32"/>
        <v>298251.99999999994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920</v>
      </c>
      <c r="X42" s="2">
        <v>0</v>
      </c>
      <c r="Y42" s="2">
        <v>1321</v>
      </c>
      <c r="Z42" s="2">
        <v>0</v>
      </c>
      <c r="AA42" s="1">
        <f t="shared" si="33"/>
        <v>2241</v>
      </c>
      <c r="AB42" s="13">
        <f t="shared" si="33"/>
        <v>0</v>
      </c>
      <c r="AC42" s="14">
        <f t="shared" si="34"/>
        <v>2241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324.18695652173909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133.08879964301647</v>
      </c>
      <c r="AQ42" s="13" t="str">
        <f t="shared" si="30"/>
        <v>N.A.</v>
      </c>
      <c r="AR42" s="14">
        <f t="shared" si="30"/>
        <v>133.08879964301647</v>
      </c>
    </row>
    <row r="43" spans="1:44" ht="15" customHeight="1" thickBot="1" x14ac:dyDescent="0.3">
      <c r="A43" s="4" t="s">
        <v>16</v>
      </c>
      <c r="B43" s="2">
        <v>41538920</v>
      </c>
      <c r="C43" s="2">
        <v>115617318.00000001</v>
      </c>
      <c r="D43" s="2">
        <v>8975999.9999999981</v>
      </c>
      <c r="E43" s="2">
        <v>3143999.9999999995</v>
      </c>
      <c r="F43" s="2">
        <v>1479200</v>
      </c>
      <c r="G43" s="2">
        <v>4538444</v>
      </c>
      <c r="H43" s="2">
        <v>30497718.000000007</v>
      </c>
      <c r="I43" s="2">
        <v>6142620</v>
      </c>
      <c r="J43" s="2">
        <v>0</v>
      </c>
      <c r="K43" s="2"/>
      <c r="L43" s="1">
        <f t="shared" ref="L43" si="36">B43+D43+F43+H43+J43</f>
        <v>82491838</v>
      </c>
      <c r="M43" s="13">
        <f t="shared" ref="M43" si="37">C43+E43+G43+I43+K43</f>
        <v>129442382.00000001</v>
      </c>
      <c r="N43" s="17">
        <f t="shared" ref="N43" si="38">L43+M43</f>
        <v>211934220</v>
      </c>
      <c r="P43" s="4" t="s">
        <v>16</v>
      </c>
      <c r="Q43" s="2">
        <v>14521</v>
      </c>
      <c r="R43" s="2">
        <v>19350</v>
      </c>
      <c r="S43" s="2">
        <v>476</v>
      </c>
      <c r="T43" s="2">
        <v>446</v>
      </c>
      <c r="U43" s="2">
        <v>172</v>
      </c>
      <c r="V43" s="2">
        <v>1242</v>
      </c>
      <c r="W43" s="2">
        <v>11661</v>
      </c>
      <c r="X43" s="2">
        <v>2108</v>
      </c>
      <c r="Y43" s="2">
        <v>5902</v>
      </c>
      <c r="Z43" s="2">
        <v>0</v>
      </c>
      <c r="AA43" s="1">
        <f t="shared" ref="AA43" si="39">Q43+S43+U43+W43+Y43</f>
        <v>32732</v>
      </c>
      <c r="AB43" s="13">
        <f t="shared" ref="AB43" si="40">R43+T43+V43+X43+Z43</f>
        <v>23146</v>
      </c>
      <c r="AC43" s="17">
        <f t="shared" ref="AC43" si="41">AA43+AB43</f>
        <v>55878</v>
      </c>
      <c r="AE43" s="4" t="s">
        <v>16</v>
      </c>
      <c r="AF43" s="2">
        <f t="shared" si="35"/>
        <v>2860.6101508160596</v>
      </c>
      <c r="AG43" s="2">
        <f t="shared" si="30"/>
        <v>5975.0551937984501</v>
      </c>
      <c r="AH43" s="2">
        <f t="shared" si="30"/>
        <v>18857.142857142851</v>
      </c>
      <c r="AI43" s="2">
        <f t="shared" si="30"/>
        <v>7049.3273542600882</v>
      </c>
      <c r="AJ43" s="2">
        <f t="shared" si="30"/>
        <v>8600</v>
      </c>
      <c r="AK43" s="2">
        <f t="shared" si="30"/>
        <v>3654.1417069243157</v>
      </c>
      <c r="AL43" s="2">
        <f t="shared" si="30"/>
        <v>2615.3604322099313</v>
      </c>
      <c r="AM43" s="2">
        <f t="shared" si="30"/>
        <v>2913.9563567362429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2520.2199071245263</v>
      </c>
      <c r="AQ43" s="13">
        <f t="shared" ref="AQ43" si="43">IFERROR(M43/AB43, "N.A.")</f>
        <v>5592.4298798928548</v>
      </c>
      <c r="AR43" s="14">
        <f t="shared" ref="AR43" si="44">IFERROR(N43/AC43, "N.A.")</f>
        <v>3792.8025340921295</v>
      </c>
    </row>
    <row r="44" spans="1:44" ht="15" customHeight="1" thickBot="1" x14ac:dyDescent="0.3">
      <c r="A44" s="5" t="s">
        <v>0</v>
      </c>
      <c r="B44" s="24">
        <f>B43+C43</f>
        <v>157156238</v>
      </c>
      <c r="C44" s="26"/>
      <c r="D44" s="24">
        <f>D43+E43</f>
        <v>12119999.999999998</v>
      </c>
      <c r="E44" s="26"/>
      <c r="F44" s="24">
        <f>F43+G43</f>
        <v>6017644</v>
      </c>
      <c r="G44" s="26"/>
      <c r="H44" s="24">
        <f>H43+I43</f>
        <v>36640338.000000007</v>
      </c>
      <c r="I44" s="26"/>
      <c r="J44" s="24">
        <f>J43+K43</f>
        <v>0</v>
      </c>
      <c r="K44" s="26"/>
      <c r="L44" s="24">
        <f>L43+M43</f>
        <v>211934220</v>
      </c>
      <c r="M44" s="25"/>
      <c r="N44" s="18">
        <f>B44+D44+F44+H44+J44</f>
        <v>211934220</v>
      </c>
      <c r="P44" s="5" t="s">
        <v>0</v>
      </c>
      <c r="Q44" s="24">
        <f>Q43+R43</f>
        <v>33871</v>
      </c>
      <c r="R44" s="26"/>
      <c r="S44" s="24">
        <f>S43+T43</f>
        <v>922</v>
      </c>
      <c r="T44" s="26"/>
      <c r="U44" s="24">
        <f>U43+V43</f>
        <v>1414</v>
      </c>
      <c r="V44" s="26"/>
      <c r="W44" s="24">
        <f>W43+X43</f>
        <v>13769</v>
      </c>
      <c r="X44" s="26"/>
      <c r="Y44" s="24">
        <f>Y43+Z43</f>
        <v>5902</v>
      </c>
      <c r="Z44" s="26"/>
      <c r="AA44" s="24">
        <f>AA43+AB43</f>
        <v>55878</v>
      </c>
      <c r="AB44" s="25"/>
      <c r="AC44" s="18">
        <f>Q44+S44+U44+W44+Y44</f>
        <v>55878</v>
      </c>
      <c r="AE44" s="5" t="s">
        <v>0</v>
      </c>
      <c r="AF44" s="27">
        <f>IFERROR(B44/Q44,"N.A.")</f>
        <v>4639.8464172891263</v>
      </c>
      <c r="AG44" s="28"/>
      <c r="AH44" s="27">
        <f>IFERROR(D44/S44,"N.A.")</f>
        <v>13145.336225596528</v>
      </c>
      <c r="AI44" s="28"/>
      <c r="AJ44" s="27">
        <f>IFERROR(F44/U44,"N.A.")</f>
        <v>4255.7595473833098</v>
      </c>
      <c r="AK44" s="28"/>
      <c r="AL44" s="27">
        <f>IFERROR(H44/W44,"N.A.")</f>
        <v>2661.0747330960858</v>
      </c>
      <c r="AM44" s="28"/>
      <c r="AN44" s="27">
        <f>IFERROR(J44/Y44,"N.A.")</f>
        <v>0</v>
      </c>
      <c r="AO44" s="28"/>
      <c r="AP44" s="27">
        <f>IFERROR(L44/AA44,"N.A.")</f>
        <v>3792.8025340921295</v>
      </c>
      <c r="AQ44" s="28"/>
      <c r="AR44" s="16">
        <f>IFERROR(N44/AC44, "N.A.")</f>
        <v>3792.8025340921295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107906511.99999999</v>
      </c>
      <c r="C15" s="2"/>
      <c r="D15" s="2">
        <v>83055926.99999997</v>
      </c>
      <c r="E15" s="2"/>
      <c r="F15" s="2">
        <v>55792883.999999993</v>
      </c>
      <c r="G15" s="2"/>
      <c r="H15" s="2">
        <v>161268386.99999991</v>
      </c>
      <c r="I15" s="2"/>
      <c r="J15" s="2">
        <v>0</v>
      </c>
      <c r="K15" s="2"/>
      <c r="L15" s="1">
        <f>B15+D15+F15+H15+J15</f>
        <v>408023709.99999988</v>
      </c>
      <c r="M15" s="13">
        <f>C15+E15+G15+I15+K15</f>
        <v>0</v>
      </c>
      <c r="N15" s="14">
        <f>L15+M15</f>
        <v>408023709.99999988</v>
      </c>
      <c r="P15" s="3" t="s">
        <v>12</v>
      </c>
      <c r="Q15" s="2">
        <v>21359</v>
      </c>
      <c r="R15" s="2">
        <v>0</v>
      </c>
      <c r="S15" s="2">
        <v>11136</v>
      </c>
      <c r="T15" s="2">
        <v>0</v>
      </c>
      <c r="U15" s="2">
        <v>8876</v>
      </c>
      <c r="V15" s="2">
        <v>0</v>
      </c>
      <c r="W15" s="2">
        <v>38429</v>
      </c>
      <c r="X15" s="2">
        <v>0</v>
      </c>
      <c r="Y15" s="2">
        <v>2743</v>
      </c>
      <c r="Z15" s="2">
        <v>0</v>
      </c>
      <c r="AA15" s="1">
        <f>Q15+S15+U15+W15+Y15</f>
        <v>82543</v>
      </c>
      <c r="AB15" s="13">
        <f>R15+T15+V15+X15+Z15</f>
        <v>0</v>
      </c>
      <c r="AC15" s="14">
        <f>AA15+AB15</f>
        <v>82543</v>
      </c>
      <c r="AE15" s="3" t="s">
        <v>12</v>
      </c>
      <c r="AF15" s="2">
        <f>IFERROR(B15/Q15, "N.A.")</f>
        <v>5052.0395149585647</v>
      </c>
      <c r="AG15" s="2" t="str">
        <f t="shared" ref="AG15:AR19" si="0">IFERROR(C15/R15, "N.A.")</f>
        <v>N.A.</v>
      </c>
      <c r="AH15" s="2">
        <f t="shared" si="0"/>
        <v>7458.3267780172391</v>
      </c>
      <c r="AI15" s="2" t="str">
        <f t="shared" si="0"/>
        <v>N.A.</v>
      </c>
      <c r="AJ15" s="2">
        <f t="shared" si="0"/>
        <v>6285.8138801261821</v>
      </c>
      <c r="AK15" s="2" t="str">
        <f t="shared" si="0"/>
        <v>N.A.</v>
      </c>
      <c r="AL15" s="2">
        <f t="shared" si="0"/>
        <v>4196.5283249629165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4943.1655016173372</v>
      </c>
      <c r="AQ15" s="13" t="str">
        <f t="shared" si="0"/>
        <v>N.A.</v>
      </c>
      <c r="AR15" s="14">
        <f t="shared" si="0"/>
        <v>4943.1655016173372</v>
      </c>
    </row>
    <row r="16" spans="1:44" ht="15" customHeight="1" thickBot="1" x14ac:dyDescent="0.3">
      <c r="A16" s="3" t="s">
        <v>13</v>
      </c>
      <c r="B16" s="2">
        <v>60868220</v>
      </c>
      <c r="C16" s="2">
        <v>2541450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60868220</v>
      </c>
      <c r="M16" s="13">
        <f t="shared" si="1"/>
        <v>2541450</v>
      </c>
      <c r="N16" s="14">
        <f t="shared" ref="N16:N18" si="2">L16+M16</f>
        <v>63409670</v>
      </c>
      <c r="P16" s="3" t="s">
        <v>13</v>
      </c>
      <c r="Q16" s="2">
        <v>16977</v>
      </c>
      <c r="R16" s="2">
        <v>396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16977</v>
      </c>
      <c r="AB16" s="13">
        <f t="shared" si="3"/>
        <v>396</v>
      </c>
      <c r="AC16" s="14">
        <f t="shared" ref="AC16:AC18" si="4">AA16+AB16</f>
        <v>17373</v>
      </c>
      <c r="AE16" s="3" t="s">
        <v>13</v>
      </c>
      <c r="AF16" s="2">
        <f t="shared" ref="AF16:AF19" si="5">IFERROR(B16/Q16, "N.A.")</f>
        <v>3585.3342757848854</v>
      </c>
      <c r="AG16" s="2">
        <f t="shared" si="0"/>
        <v>6417.80303030303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3585.3342757848854</v>
      </c>
      <c r="AQ16" s="13">
        <f t="shared" si="0"/>
        <v>6417.80303030303</v>
      </c>
      <c r="AR16" s="14">
        <f t="shared" si="0"/>
        <v>3649.8975421631267</v>
      </c>
    </row>
    <row r="17" spans="1:44" ht="15" customHeight="1" thickBot="1" x14ac:dyDescent="0.3">
      <c r="A17" s="3" t="s">
        <v>14</v>
      </c>
      <c r="B17" s="2">
        <v>212027231.99999994</v>
      </c>
      <c r="C17" s="2">
        <v>1332996462.0000007</v>
      </c>
      <c r="D17" s="2">
        <v>52982039.999999993</v>
      </c>
      <c r="E17" s="2">
        <v>23293010</v>
      </c>
      <c r="F17" s="2"/>
      <c r="G17" s="2">
        <v>93376254.999999985</v>
      </c>
      <c r="H17" s="2"/>
      <c r="I17" s="2">
        <v>70270620</v>
      </c>
      <c r="J17" s="2">
        <v>0</v>
      </c>
      <c r="K17" s="2"/>
      <c r="L17" s="1">
        <f t="shared" si="1"/>
        <v>265009271.99999994</v>
      </c>
      <c r="M17" s="13">
        <f t="shared" si="1"/>
        <v>1519936347.0000007</v>
      </c>
      <c r="N17" s="14">
        <f t="shared" si="2"/>
        <v>1784945619.0000007</v>
      </c>
      <c r="P17" s="3" t="s">
        <v>14</v>
      </c>
      <c r="Q17" s="2">
        <v>48711</v>
      </c>
      <c r="R17" s="2">
        <v>224101</v>
      </c>
      <c r="S17" s="2">
        <v>12001</v>
      </c>
      <c r="T17" s="2">
        <v>3393</v>
      </c>
      <c r="U17" s="2">
        <v>0</v>
      </c>
      <c r="V17" s="2">
        <v>11935</v>
      </c>
      <c r="W17" s="2">
        <v>0</v>
      </c>
      <c r="X17" s="2">
        <v>11761</v>
      </c>
      <c r="Y17" s="2">
        <v>4254</v>
      </c>
      <c r="Z17" s="2">
        <v>0</v>
      </c>
      <c r="AA17" s="1">
        <f t="shared" si="3"/>
        <v>64966</v>
      </c>
      <c r="AB17" s="13">
        <f t="shared" si="3"/>
        <v>251190</v>
      </c>
      <c r="AC17" s="14">
        <f t="shared" si="4"/>
        <v>316156</v>
      </c>
      <c r="AE17" s="3" t="s">
        <v>14</v>
      </c>
      <c r="AF17" s="2">
        <f t="shared" si="5"/>
        <v>4352.7587608548365</v>
      </c>
      <c r="AG17" s="2">
        <f t="shared" si="0"/>
        <v>5948.195063832829</v>
      </c>
      <c r="AH17" s="2">
        <f t="shared" si="0"/>
        <v>4414.802099825014</v>
      </c>
      <c r="AI17" s="2">
        <f t="shared" si="0"/>
        <v>6865.0191570881225</v>
      </c>
      <c r="AJ17" s="2" t="str">
        <f t="shared" si="0"/>
        <v>N.A.</v>
      </c>
      <c r="AK17" s="2">
        <f t="shared" si="0"/>
        <v>7823.7331378299104</v>
      </c>
      <c r="AL17" s="2" t="str">
        <f t="shared" si="0"/>
        <v>N.A.</v>
      </c>
      <c r="AM17" s="2">
        <f t="shared" si="0"/>
        <v>5974.884788708443</v>
      </c>
      <c r="AN17" s="2">
        <f t="shared" si="0"/>
        <v>0</v>
      </c>
      <c r="AO17" s="2" t="str">
        <f t="shared" si="0"/>
        <v>N.A.</v>
      </c>
      <c r="AP17" s="15">
        <f t="shared" si="0"/>
        <v>4079.1994581781232</v>
      </c>
      <c r="AQ17" s="13">
        <f t="shared" si="0"/>
        <v>6050.942899796969</v>
      </c>
      <c r="AR17" s="14">
        <f t="shared" si="0"/>
        <v>5645.7749307304011</v>
      </c>
    </row>
    <row r="18" spans="1:44" ht="15" customHeight="1" thickBot="1" x14ac:dyDescent="0.3">
      <c r="A18" s="3" t="s">
        <v>15</v>
      </c>
      <c r="B18" s="2">
        <v>2322000</v>
      </c>
      <c r="C18" s="2"/>
      <c r="D18" s="2"/>
      <c r="E18" s="2"/>
      <c r="F18" s="2"/>
      <c r="G18" s="2">
        <v>1346760</v>
      </c>
      <c r="H18" s="2">
        <v>1789820</v>
      </c>
      <c r="I18" s="2"/>
      <c r="J18" s="2"/>
      <c r="K18" s="2"/>
      <c r="L18" s="1">
        <f t="shared" si="1"/>
        <v>4111820</v>
      </c>
      <c r="M18" s="13">
        <f t="shared" si="1"/>
        <v>1346760</v>
      </c>
      <c r="N18" s="14">
        <f t="shared" si="2"/>
        <v>5458580</v>
      </c>
      <c r="P18" s="3" t="s">
        <v>15</v>
      </c>
      <c r="Q18" s="2">
        <v>363</v>
      </c>
      <c r="R18" s="2">
        <v>0</v>
      </c>
      <c r="S18" s="2">
        <v>0</v>
      </c>
      <c r="T18" s="2">
        <v>0</v>
      </c>
      <c r="U18" s="2">
        <v>0</v>
      </c>
      <c r="V18" s="2">
        <v>287</v>
      </c>
      <c r="W18" s="2">
        <v>721</v>
      </c>
      <c r="X18" s="2">
        <v>0</v>
      </c>
      <c r="Y18" s="2">
        <v>0</v>
      </c>
      <c r="Z18" s="2">
        <v>0</v>
      </c>
      <c r="AA18" s="1">
        <f t="shared" si="3"/>
        <v>1084</v>
      </c>
      <c r="AB18" s="13">
        <f t="shared" si="3"/>
        <v>287</v>
      </c>
      <c r="AC18" s="17">
        <f t="shared" si="4"/>
        <v>1371</v>
      </c>
      <c r="AE18" s="3" t="s">
        <v>15</v>
      </c>
      <c r="AF18" s="2">
        <f t="shared" si="5"/>
        <v>6396.6942148760327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4692.5435540069684</v>
      </c>
      <c r="AL18" s="2">
        <f t="shared" si="0"/>
        <v>2482.4133148404994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3793.191881918819</v>
      </c>
      <c r="AQ18" s="13">
        <f t="shared" si="0"/>
        <v>4692.5435540069684</v>
      </c>
      <c r="AR18" s="14">
        <f t="shared" si="0"/>
        <v>3981.4587892049599</v>
      </c>
    </row>
    <row r="19" spans="1:44" ht="15" customHeight="1" thickBot="1" x14ac:dyDescent="0.3">
      <c r="A19" s="4" t="s">
        <v>16</v>
      </c>
      <c r="B19" s="2">
        <v>383123964.00000018</v>
      </c>
      <c r="C19" s="2">
        <v>1335537911.9999981</v>
      </c>
      <c r="D19" s="2">
        <v>136037967.00000006</v>
      </c>
      <c r="E19" s="2">
        <v>23293010</v>
      </c>
      <c r="F19" s="2">
        <v>55792883.999999993</v>
      </c>
      <c r="G19" s="2">
        <v>94723015.00000003</v>
      </c>
      <c r="H19" s="2">
        <v>163058207.00000003</v>
      </c>
      <c r="I19" s="2">
        <v>70270620</v>
      </c>
      <c r="J19" s="2">
        <v>0</v>
      </c>
      <c r="K19" s="2"/>
      <c r="L19" s="1">
        <f t="shared" ref="L19" si="6">B19+D19+F19+H19+J19</f>
        <v>738013022.00000024</v>
      </c>
      <c r="M19" s="13">
        <f t="shared" ref="M19" si="7">C19+E19+G19+I19+K19</f>
        <v>1523824556.9999981</v>
      </c>
      <c r="N19" s="17">
        <f t="shared" ref="N19" si="8">L19+M19</f>
        <v>2261837578.9999981</v>
      </c>
      <c r="P19" s="4" t="s">
        <v>16</v>
      </c>
      <c r="Q19" s="2">
        <v>87410</v>
      </c>
      <c r="R19" s="2">
        <v>224497</v>
      </c>
      <c r="S19" s="2">
        <v>23137</v>
      </c>
      <c r="T19" s="2">
        <v>3393</v>
      </c>
      <c r="U19" s="2">
        <v>8876</v>
      </c>
      <c r="V19" s="2">
        <v>12222</v>
      </c>
      <c r="W19" s="2">
        <v>39150</v>
      </c>
      <c r="X19" s="2">
        <v>11761</v>
      </c>
      <c r="Y19" s="2">
        <v>6997</v>
      </c>
      <c r="Z19" s="2">
        <v>0</v>
      </c>
      <c r="AA19" s="1">
        <f t="shared" ref="AA19" si="9">Q19+S19+U19+W19+Y19</f>
        <v>165570</v>
      </c>
      <c r="AB19" s="13">
        <f t="shared" ref="AB19" si="10">R19+T19+V19+X19+Z19</f>
        <v>251873</v>
      </c>
      <c r="AC19" s="14">
        <f t="shared" ref="AC19" si="11">AA19+AB19</f>
        <v>417443</v>
      </c>
      <c r="AE19" s="4" t="s">
        <v>16</v>
      </c>
      <c r="AF19" s="2">
        <f t="shared" si="5"/>
        <v>4383.0678869694566</v>
      </c>
      <c r="AG19" s="2">
        <f t="shared" si="0"/>
        <v>5949.0234257027851</v>
      </c>
      <c r="AH19" s="2">
        <f t="shared" si="0"/>
        <v>5879.6718243506102</v>
      </c>
      <c r="AI19" s="2">
        <f t="shared" si="0"/>
        <v>6865.0191570881225</v>
      </c>
      <c r="AJ19" s="2">
        <f t="shared" si="0"/>
        <v>6285.8138801261821</v>
      </c>
      <c r="AK19" s="2">
        <f t="shared" si="0"/>
        <v>7750.2057764686651</v>
      </c>
      <c r="AL19" s="2">
        <f t="shared" si="0"/>
        <v>4164.9605874840363</v>
      </c>
      <c r="AM19" s="2">
        <f t="shared" si="0"/>
        <v>5974.884788708443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4457.4078758229161</v>
      </c>
      <c r="AQ19" s="13">
        <f t="shared" ref="AQ19" si="13">IFERROR(M19/AB19, "N.A.")</f>
        <v>6049.9718389823365</v>
      </c>
      <c r="AR19" s="14">
        <f t="shared" ref="AR19" si="14">IFERROR(N19/AC19, "N.A.")</f>
        <v>5418.314785491667</v>
      </c>
    </row>
    <row r="20" spans="1:44" ht="15" customHeight="1" thickBot="1" x14ac:dyDescent="0.3">
      <c r="A20" s="5" t="s">
        <v>0</v>
      </c>
      <c r="B20" s="24">
        <f>B19+C19</f>
        <v>1718661875.9999983</v>
      </c>
      <c r="C20" s="26"/>
      <c r="D20" s="24">
        <f>D19+E19</f>
        <v>159330977.00000006</v>
      </c>
      <c r="E20" s="26"/>
      <c r="F20" s="24">
        <f>F19+G19</f>
        <v>150515899.00000003</v>
      </c>
      <c r="G20" s="26"/>
      <c r="H20" s="24">
        <f>H19+I19</f>
        <v>233328827.00000003</v>
      </c>
      <c r="I20" s="26"/>
      <c r="J20" s="24">
        <f>J19+K19</f>
        <v>0</v>
      </c>
      <c r="K20" s="26"/>
      <c r="L20" s="24">
        <f>L19+M19</f>
        <v>2261837578.9999981</v>
      </c>
      <c r="M20" s="25"/>
      <c r="N20" s="18">
        <f>B20+D20+F20+H20+J20</f>
        <v>2261837578.9999986</v>
      </c>
      <c r="P20" s="5" t="s">
        <v>0</v>
      </c>
      <c r="Q20" s="24">
        <f>Q19+R19</f>
        <v>311907</v>
      </c>
      <c r="R20" s="26"/>
      <c r="S20" s="24">
        <f>S19+T19</f>
        <v>26530</v>
      </c>
      <c r="T20" s="26"/>
      <c r="U20" s="24">
        <f>U19+V19</f>
        <v>21098</v>
      </c>
      <c r="V20" s="26"/>
      <c r="W20" s="24">
        <f>W19+X19</f>
        <v>50911</v>
      </c>
      <c r="X20" s="26"/>
      <c r="Y20" s="24">
        <f>Y19+Z19</f>
        <v>6997</v>
      </c>
      <c r="Z20" s="26"/>
      <c r="AA20" s="24">
        <f>AA19+AB19</f>
        <v>417443</v>
      </c>
      <c r="AB20" s="26"/>
      <c r="AC20" s="19">
        <f>Q20+S20+U20+W20+Y20</f>
        <v>417443</v>
      </c>
      <c r="AE20" s="5" t="s">
        <v>0</v>
      </c>
      <c r="AF20" s="27">
        <f>IFERROR(B20/Q20,"N.A.")</f>
        <v>5510.1741095903535</v>
      </c>
      <c r="AG20" s="28"/>
      <c r="AH20" s="27">
        <f>IFERROR(D20/S20,"N.A.")</f>
        <v>6005.690802864684</v>
      </c>
      <c r="AI20" s="28"/>
      <c r="AJ20" s="27">
        <f>IFERROR(F20/U20,"N.A.")</f>
        <v>7134.131149872027</v>
      </c>
      <c r="AK20" s="28"/>
      <c r="AL20" s="27">
        <f>IFERROR(H20/W20,"N.A.")</f>
        <v>4583.0729508357726</v>
      </c>
      <c r="AM20" s="28"/>
      <c r="AN20" s="27">
        <f>IFERROR(J20/Y20,"N.A.")</f>
        <v>0</v>
      </c>
      <c r="AO20" s="28"/>
      <c r="AP20" s="27">
        <f>IFERROR(L20/AA20,"N.A.")</f>
        <v>5418.314785491667</v>
      </c>
      <c r="AQ20" s="28"/>
      <c r="AR20" s="16">
        <f>IFERROR(N20/AC20, "N.A.")</f>
        <v>5418.3147854916688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101254706.00000006</v>
      </c>
      <c r="C27" s="2"/>
      <c r="D27" s="2">
        <v>81387927.000000015</v>
      </c>
      <c r="E27" s="2"/>
      <c r="F27" s="2">
        <v>43167510</v>
      </c>
      <c r="G27" s="2"/>
      <c r="H27" s="2">
        <v>125811154</v>
      </c>
      <c r="I27" s="2"/>
      <c r="J27" s="2">
        <v>0</v>
      </c>
      <c r="K27" s="2"/>
      <c r="L27" s="1">
        <f>B27+D27+F27+H27+J27</f>
        <v>351621297.00000006</v>
      </c>
      <c r="M27" s="13">
        <f>C27+E27+G27+I27+K27</f>
        <v>0</v>
      </c>
      <c r="N27" s="14">
        <f>L27+M27</f>
        <v>351621297.00000006</v>
      </c>
      <c r="P27" s="3" t="s">
        <v>12</v>
      </c>
      <c r="Q27" s="2">
        <v>19003</v>
      </c>
      <c r="R27" s="2">
        <v>0</v>
      </c>
      <c r="S27" s="2">
        <v>10997</v>
      </c>
      <c r="T27" s="2">
        <v>0</v>
      </c>
      <c r="U27" s="2">
        <v>7352</v>
      </c>
      <c r="V27" s="2">
        <v>0</v>
      </c>
      <c r="W27" s="2">
        <v>21168</v>
      </c>
      <c r="X27" s="2">
        <v>0</v>
      </c>
      <c r="Y27" s="2">
        <v>711</v>
      </c>
      <c r="Z27" s="2">
        <v>0</v>
      </c>
      <c r="AA27" s="1">
        <f>Q27+S27+U27+W27+Y27</f>
        <v>59231</v>
      </c>
      <c r="AB27" s="13">
        <f>R27+T27+V27+X27+Z27</f>
        <v>0</v>
      </c>
      <c r="AC27" s="14">
        <f>AA27+AB27</f>
        <v>59231</v>
      </c>
      <c r="AE27" s="3" t="s">
        <v>12</v>
      </c>
      <c r="AF27" s="2">
        <f>IFERROR(B27/Q27, "N.A.")</f>
        <v>5328.3537336210102</v>
      </c>
      <c r="AG27" s="2" t="str">
        <f t="shared" ref="AG27:AR31" si="15">IFERROR(C27/R27, "N.A.")</f>
        <v>N.A.</v>
      </c>
      <c r="AH27" s="2">
        <f t="shared" si="15"/>
        <v>7400.9208875147779</v>
      </c>
      <c r="AI27" s="2" t="str">
        <f t="shared" si="15"/>
        <v>N.A.</v>
      </c>
      <c r="AJ27" s="2">
        <f t="shared" si="15"/>
        <v>5871.5329162132757</v>
      </c>
      <c r="AK27" s="2" t="str">
        <f t="shared" si="15"/>
        <v>N.A.</v>
      </c>
      <c r="AL27" s="2">
        <f t="shared" si="15"/>
        <v>5943.4596560846558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5936.4403268558708</v>
      </c>
      <c r="AQ27" s="13" t="str">
        <f t="shared" si="15"/>
        <v>N.A.</v>
      </c>
      <c r="AR27" s="14">
        <f t="shared" si="15"/>
        <v>5936.4403268558708</v>
      </c>
    </row>
    <row r="28" spans="1:44" ht="15" customHeight="1" thickBot="1" x14ac:dyDescent="0.3">
      <c r="A28" s="3" t="s">
        <v>13</v>
      </c>
      <c r="B28" s="2">
        <v>5179660</v>
      </c>
      <c r="C28" s="2">
        <v>890000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5179660</v>
      </c>
      <c r="M28" s="13">
        <f t="shared" si="16"/>
        <v>890000</v>
      </c>
      <c r="N28" s="14">
        <f t="shared" ref="N28:N30" si="17">L28+M28</f>
        <v>6069660</v>
      </c>
      <c r="P28" s="3" t="s">
        <v>13</v>
      </c>
      <c r="Q28" s="2">
        <v>1375</v>
      </c>
      <c r="R28" s="2">
        <v>89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1375</v>
      </c>
      <c r="AB28" s="13">
        <f t="shared" si="18"/>
        <v>89</v>
      </c>
      <c r="AC28" s="14">
        <f t="shared" ref="AC28:AC30" si="19">AA28+AB28</f>
        <v>1464</v>
      </c>
      <c r="AE28" s="3" t="s">
        <v>13</v>
      </c>
      <c r="AF28" s="2">
        <f t="shared" ref="AF28:AF31" si="20">IFERROR(B28/Q28, "N.A.")</f>
        <v>3767.0254545454545</v>
      </c>
      <c r="AG28" s="2">
        <f t="shared" si="15"/>
        <v>10000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3767.0254545454545</v>
      </c>
      <c r="AQ28" s="13">
        <f t="shared" si="15"/>
        <v>10000</v>
      </c>
      <c r="AR28" s="14">
        <f t="shared" si="15"/>
        <v>4145.9426229508199</v>
      </c>
    </row>
    <row r="29" spans="1:44" ht="15" customHeight="1" thickBot="1" x14ac:dyDescent="0.3">
      <c r="A29" s="3" t="s">
        <v>14</v>
      </c>
      <c r="B29" s="2">
        <v>136890070.00000003</v>
      </c>
      <c r="C29" s="2">
        <v>875106988.00000048</v>
      </c>
      <c r="D29" s="2">
        <v>34981288.000000007</v>
      </c>
      <c r="E29" s="2">
        <v>19526860</v>
      </c>
      <c r="F29" s="2"/>
      <c r="G29" s="2">
        <v>86517565</v>
      </c>
      <c r="H29" s="2"/>
      <c r="I29" s="2">
        <v>53662819.999999993</v>
      </c>
      <c r="J29" s="2">
        <v>0</v>
      </c>
      <c r="K29" s="2"/>
      <c r="L29" s="1">
        <f t="shared" si="16"/>
        <v>171871358.00000003</v>
      </c>
      <c r="M29" s="13">
        <f t="shared" si="16"/>
        <v>1034814233.0000005</v>
      </c>
      <c r="N29" s="14">
        <f t="shared" si="17"/>
        <v>1206685591.0000005</v>
      </c>
      <c r="P29" s="3" t="s">
        <v>14</v>
      </c>
      <c r="Q29" s="2">
        <v>29036</v>
      </c>
      <c r="R29" s="2">
        <v>143861</v>
      </c>
      <c r="S29" s="2">
        <v>7812</v>
      </c>
      <c r="T29" s="2">
        <v>2561</v>
      </c>
      <c r="U29" s="2">
        <v>0</v>
      </c>
      <c r="V29" s="2">
        <v>9641</v>
      </c>
      <c r="W29" s="2">
        <v>0</v>
      </c>
      <c r="X29" s="2">
        <v>7022</v>
      </c>
      <c r="Y29" s="2">
        <v>1176</v>
      </c>
      <c r="Z29" s="2">
        <v>0</v>
      </c>
      <c r="AA29" s="1">
        <f t="shared" si="18"/>
        <v>38024</v>
      </c>
      <c r="AB29" s="13">
        <f t="shared" si="18"/>
        <v>163085</v>
      </c>
      <c r="AC29" s="14">
        <f t="shared" si="19"/>
        <v>201109</v>
      </c>
      <c r="AE29" s="3" t="s">
        <v>14</v>
      </c>
      <c r="AF29" s="2">
        <f t="shared" si="20"/>
        <v>4714.4947651191633</v>
      </c>
      <c r="AG29" s="2">
        <f t="shared" si="15"/>
        <v>6083.0036493559792</v>
      </c>
      <c r="AH29" s="2">
        <f t="shared" si="15"/>
        <v>4477.8914490527404</v>
      </c>
      <c r="AI29" s="2">
        <f t="shared" si="15"/>
        <v>7624.7012885591566</v>
      </c>
      <c r="AJ29" s="2" t="str">
        <f t="shared" si="15"/>
        <v>N.A.</v>
      </c>
      <c r="AK29" s="2">
        <f t="shared" si="15"/>
        <v>8973.9202364899902</v>
      </c>
      <c r="AL29" s="2" t="str">
        <f t="shared" si="15"/>
        <v>N.A.</v>
      </c>
      <c r="AM29" s="2">
        <f t="shared" si="15"/>
        <v>7642.0991170606658</v>
      </c>
      <c r="AN29" s="2">
        <f t="shared" si="15"/>
        <v>0</v>
      </c>
      <c r="AO29" s="2" t="str">
        <f t="shared" si="15"/>
        <v>N.A.</v>
      </c>
      <c r="AP29" s="15">
        <f t="shared" si="15"/>
        <v>4520.0756890385028</v>
      </c>
      <c r="AQ29" s="13">
        <f t="shared" si="15"/>
        <v>6345.244706748018</v>
      </c>
      <c r="AR29" s="14">
        <f t="shared" si="15"/>
        <v>6000.1570839693923</v>
      </c>
    </row>
    <row r="30" spans="1:44" ht="15" customHeight="1" thickBot="1" x14ac:dyDescent="0.3">
      <c r="A30" s="3" t="s">
        <v>15</v>
      </c>
      <c r="B30" s="2">
        <v>2055400</v>
      </c>
      <c r="C30" s="2"/>
      <c r="D30" s="2"/>
      <c r="E30" s="2"/>
      <c r="F30" s="2"/>
      <c r="G30" s="2">
        <v>1346760</v>
      </c>
      <c r="H30" s="2">
        <v>1789820</v>
      </c>
      <c r="I30" s="2"/>
      <c r="J30" s="2"/>
      <c r="K30" s="2"/>
      <c r="L30" s="1">
        <f t="shared" si="16"/>
        <v>3845220</v>
      </c>
      <c r="M30" s="13">
        <f t="shared" si="16"/>
        <v>1346760</v>
      </c>
      <c r="N30" s="14">
        <f t="shared" si="17"/>
        <v>5191980</v>
      </c>
      <c r="P30" s="3" t="s">
        <v>15</v>
      </c>
      <c r="Q30" s="2">
        <v>239</v>
      </c>
      <c r="R30" s="2">
        <v>0</v>
      </c>
      <c r="S30" s="2">
        <v>0</v>
      </c>
      <c r="T30" s="2">
        <v>0</v>
      </c>
      <c r="U30" s="2">
        <v>0</v>
      </c>
      <c r="V30" s="2">
        <v>287</v>
      </c>
      <c r="W30" s="2">
        <v>721</v>
      </c>
      <c r="X30" s="2">
        <v>0</v>
      </c>
      <c r="Y30" s="2">
        <v>0</v>
      </c>
      <c r="Z30" s="2">
        <v>0</v>
      </c>
      <c r="AA30" s="1">
        <f t="shared" si="18"/>
        <v>960</v>
      </c>
      <c r="AB30" s="13">
        <f t="shared" si="18"/>
        <v>287</v>
      </c>
      <c r="AC30" s="17">
        <f t="shared" si="19"/>
        <v>1247</v>
      </c>
      <c r="AE30" s="3" t="s">
        <v>15</v>
      </c>
      <c r="AF30" s="2">
        <f t="shared" si="20"/>
        <v>8600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4692.5435540069684</v>
      </c>
      <c r="AL30" s="2">
        <f t="shared" si="15"/>
        <v>2482.4133148404994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4005.4375</v>
      </c>
      <c r="AQ30" s="13">
        <f t="shared" si="15"/>
        <v>4692.5435540069684</v>
      </c>
      <c r="AR30" s="14">
        <f t="shared" si="15"/>
        <v>4163.576583801123</v>
      </c>
    </row>
    <row r="31" spans="1:44" ht="15" customHeight="1" thickBot="1" x14ac:dyDescent="0.3">
      <c r="A31" s="4" t="s">
        <v>16</v>
      </c>
      <c r="B31" s="2">
        <v>245379836</v>
      </c>
      <c r="C31" s="2">
        <v>875996988.00000083</v>
      </c>
      <c r="D31" s="2">
        <v>116369214.99999996</v>
      </c>
      <c r="E31" s="2">
        <v>19526860</v>
      </c>
      <c r="F31" s="2">
        <v>43167510</v>
      </c>
      <c r="G31" s="2">
        <v>87864325.000000015</v>
      </c>
      <c r="H31" s="2">
        <v>127600974</v>
      </c>
      <c r="I31" s="2">
        <v>53662819.999999993</v>
      </c>
      <c r="J31" s="2">
        <v>0</v>
      </c>
      <c r="K31" s="2"/>
      <c r="L31" s="1">
        <f t="shared" ref="L31" si="21">B31+D31+F31+H31+J31</f>
        <v>532517534.99999994</v>
      </c>
      <c r="M31" s="13">
        <f t="shared" ref="M31" si="22">C31+E31+G31+I31+K31</f>
        <v>1037050993.0000008</v>
      </c>
      <c r="N31" s="17">
        <f t="shared" ref="N31" si="23">L31+M31</f>
        <v>1569568528.0000007</v>
      </c>
      <c r="P31" s="4" t="s">
        <v>16</v>
      </c>
      <c r="Q31" s="2">
        <v>49653</v>
      </c>
      <c r="R31" s="2">
        <v>143950</v>
      </c>
      <c r="S31" s="2">
        <v>18809</v>
      </c>
      <c r="T31" s="2">
        <v>2561</v>
      </c>
      <c r="U31" s="2">
        <v>7352</v>
      </c>
      <c r="V31" s="2">
        <v>9928</v>
      </c>
      <c r="W31" s="2">
        <v>21889</v>
      </c>
      <c r="X31" s="2">
        <v>7022</v>
      </c>
      <c r="Y31" s="2">
        <v>1887</v>
      </c>
      <c r="Z31" s="2">
        <v>0</v>
      </c>
      <c r="AA31" s="1">
        <f t="shared" ref="AA31" si="24">Q31+S31+U31+W31+Y31</f>
        <v>99590</v>
      </c>
      <c r="AB31" s="13">
        <f t="shared" ref="AB31" si="25">R31+T31+V31+X31+Z31</f>
        <v>163461</v>
      </c>
      <c r="AC31" s="14">
        <f t="shared" ref="AC31" si="26">AA31+AB31</f>
        <v>263051</v>
      </c>
      <c r="AE31" s="4" t="s">
        <v>16</v>
      </c>
      <c r="AF31" s="2">
        <f t="shared" si="20"/>
        <v>4941.8934606166795</v>
      </c>
      <c r="AG31" s="2">
        <f t="shared" si="15"/>
        <v>6085.4254116012562</v>
      </c>
      <c r="AH31" s="2">
        <f t="shared" si="15"/>
        <v>6186.890052634375</v>
      </c>
      <c r="AI31" s="2">
        <f t="shared" si="15"/>
        <v>7624.7012885591566</v>
      </c>
      <c r="AJ31" s="2">
        <f t="shared" si="15"/>
        <v>5871.5329162132757</v>
      </c>
      <c r="AK31" s="2">
        <f t="shared" si="15"/>
        <v>8850.1536059629343</v>
      </c>
      <c r="AL31" s="2">
        <f t="shared" si="15"/>
        <v>5829.4565306775094</v>
      </c>
      <c r="AM31" s="2">
        <f t="shared" si="15"/>
        <v>7642.0991170606658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5347.0984536600054</v>
      </c>
      <c r="AQ31" s="13">
        <f t="shared" ref="AQ31" si="28">IFERROR(M31/AB31, "N.A.")</f>
        <v>6344.3328561552962</v>
      </c>
      <c r="AR31" s="14">
        <f t="shared" ref="AR31" si="29">IFERROR(N31/AC31, "N.A.")</f>
        <v>5966.7841141071531</v>
      </c>
    </row>
    <row r="32" spans="1:44" ht="15" customHeight="1" thickBot="1" x14ac:dyDescent="0.3">
      <c r="A32" s="5" t="s">
        <v>0</v>
      </c>
      <c r="B32" s="24">
        <f>B31+C31</f>
        <v>1121376824.000001</v>
      </c>
      <c r="C32" s="26"/>
      <c r="D32" s="24">
        <f>D31+E31</f>
        <v>135896074.99999994</v>
      </c>
      <c r="E32" s="26"/>
      <c r="F32" s="24">
        <f>F31+G31</f>
        <v>131031835.00000001</v>
      </c>
      <c r="G32" s="26"/>
      <c r="H32" s="24">
        <f>H31+I31</f>
        <v>181263794</v>
      </c>
      <c r="I32" s="26"/>
      <c r="J32" s="24">
        <f>J31+K31</f>
        <v>0</v>
      </c>
      <c r="K32" s="26"/>
      <c r="L32" s="24">
        <f>L31+M31</f>
        <v>1569568528.0000007</v>
      </c>
      <c r="M32" s="25"/>
      <c r="N32" s="18">
        <f>B32+D32+F32+H32+J32</f>
        <v>1569568528.000001</v>
      </c>
      <c r="P32" s="5" t="s">
        <v>0</v>
      </c>
      <c r="Q32" s="24">
        <f>Q31+R31</f>
        <v>193603</v>
      </c>
      <c r="R32" s="26"/>
      <c r="S32" s="24">
        <f>S31+T31</f>
        <v>21370</v>
      </c>
      <c r="T32" s="26"/>
      <c r="U32" s="24">
        <f>U31+V31</f>
        <v>17280</v>
      </c>
      <c r="V32" s="26"/>
      <c r="W32" s="24">
        <f>W31+X31</f>
        <v>28911</v>
      </c>
      <c r="X32" s="26"/>
      <c r="Y32" s="24">
        <f>Y31+Z31</f>
        <v>1887</v>
      </c>
      <c r="Z32" s="26"/>
      <c r="AA32" s="24">
        <f>AA31+AB31</f>
        <v>263051</v>
      </c>
      <c r="AB32" s="26"/>
      <c r="AC32" s="19">
        <f>Q32+S32+U32+W32+Y32</f>
        <v>263051</v>
      </c>
      <c r="AE32" s="5" t="s">
        <v>0</v>
      </c>
      <c r="AF32" s="27">
        <f>IFERROR(B32/Q32,"N.A.")</f>
        <v>5792.1459068299609</v>
      </c>
      <c r="AG32" s="28"/>
      <c r="AH32" s="27">
        <f>IFERROR(D32/S32,"N.A.")</f>
        <v>6359.1986429574144</v>
      </c>
      <c r="AI32" s="28"/>
      <c r="AJ32" s="27">
        <f>IFERROR(F32/U32,"N.A.")</f>
        <v>7582.86082175926</v>
      </c>
      <c r="AK32" s="28"/>
      <c r="AL32" s="27">
        <f>IFERROR(H32/W32,"N.A.")</f>
        <v>6269.7172010653385</v>
      </c>
      <c r="AM32" s="28"/>
      <c r="AN32" s="27">
        <f>IFERROR(J32/Y32,"N.A.")</f>
        <v>0</v>
      </c>
      <c r="AO32" s="28"/>
      <c r="AP32" s="27">
        <f>IFERROR(L32/AA32,"N.A.")</f>
        <v>5966.7841141071531</v>
      </c>
      <c r="AQ32" s="28"/>
      <c r="AR32" s="16">
        <f>IFERROR(N32/AC32, "N.A.")</f>
        <v>5966.784114107154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6651806</v>
      </c>
      <c r="C39" s="2"/>
      <c r="D39" s="2">
        <v>1668000</v>
      </c>
      <c r="E39" s="2"/>
      <c r="F39" s="2">
        <v>12625373.999999998</v>
      </c>
      <c r="G39" s="2"/>
      <c r="H39" s="2">
        <v>35457232.999999985</v>
      </c>
      <c r="I39" s="2"/>
      <c r="J39" s="2">
        <v>0</v>
      </c>
      <c r="K39" s="2"/>
      <c r="L39" s="1">
        <f>B39+D39+F39+H39+J39</f>
        <v>56402412.999999985</v>
      </c>
      <c r="M39" s="13">
        <f>C39+E39+G39+I39+K39</f>
        <v>0</v>
      </c>
      <c r="N39" s="14">
        <f>L39+M39</f>
        <v>56402412.999999985</v>
      </c>
      <c r="P39" s="3" t="s">
        <v>12</v>
      </c>
      <c r="Q39" s="2">
        <v>2356</v>
      </c>
      <c r="R39" s="2">
        <v>0</v>
      </c>
      <c r="S39" s="2">
        <v>139</v>
      </c>
      <c r="T39" s="2">
        <v>0</v>
      </c>
      <c r="U39" s="2">
        <v>1524</v>
      </c>
      <c r="V39" s="2">
        <v>0</v>
      </c>
      <c r="W39" s="2">
        <v>17261</v>
      </c>
      <c r="X39" s="2">
        <v>0</v>
      </c>
      <c r="Y39" s="2">
        <v>2032</v>
      </c>
      <c r="Z39" s="2">
        <v>0</v>
      </c>
      <c r="AA39" s="1">
        <f>Q39+S39+U39+W39+Y39</f>
        <v>23312</v>
      </c>
      <c r="AB39" s="13">
        <f>R39+T39+V39+X39+Z39</f>
        <v>0</v>
      </c>
      <c r="AC39" s="14">
        <f>AA39+AB39</f>
        <v>23312</v>
      </c>
      <c r="AE39" s="3" t="s">
        <v>12</v>
      </c>
      <c r="AF39" s="2">
        <f>IFERROR(B39/Q39, "N.A.")</f>
        <v>2823.3471986417658</v>
      </c>
      <c r="AG39" s="2" t="str">
        <f t="shared" ref="AG39:AR43" si="30">IFERROR(C39/R39, "N.A.")</f>
        <v>N.A.</v>
      </c>
      <c r="AH39" s="2">
        <f t="shared" si="30"/>
        <v>12000</v>
      </c>
      <c r="AI39" s="2" t="str">
        <f t="shared" si="30"/>
        <v>N.A.</v>
      </c>
      <c r="AJ39" s="2">
        <f t="shared" si="30"/>
        <v>8284.3661417322819</v>
      </c>
      <c r="AK39" s="2" t="str">
        <f t="shared" si="30"/>
        <v>N.A.</v>
      </c>
      <c r="AL39" s="2">
        <f t="shared" si="30"/>
        <v>2054.1818550489534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2419.45834763212</v>
      </c>
      <c r="AQ39" s="13" t="str">
        <f t="shared" si="30"/>
        <v>N.A.</v>
      </c>
      <c r="AR39" s="14">
        <f t="shared" si="30"/>
        <v>2419.45834763212</v>
      </c>
    </row>
    <row r="40" spans="1:44" ht="15" customHeight="1" thickBot="1" x14ac:dyDescent="0.3">
      <c r="A40" s="3" t="s">
        <v>13</v>
      </c>
      <c r="B40" s="2">
        <v>55688559.999999985</v>
      </c>
      <c r="C40" s="2">
        <v>1651450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55688559.999999985</v>
      </c>
      <c r="M40" s="13">
        <f t="shared" si="31"/>
        <v>1651450</v>
      </c>
      <c r="N40" s="14">
        <f t="shared" ref="N40:N42" si="32">L40+M40</f>
        <v>57340009.999999985</v>
      </c>
      <c r="P40" s="3" t="s">
        <v>13</v>
      </c>
      <c r="Q40" s="2">
        <v>15602</v>
      </c>
      <c r="R40" s="2">
        <v>307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15602</v>
      </c>
      <c r="AB40" s="13">
        <f t="shared" si="33"/>
        <v>307</v>
      </c>
      <c r="AC40" s="14">
        <f t="shared" ref="AC40:AC42" si="34">AA40+AB40</f>
        <v>15909</v>
      </c>
      <c r="AE40" s="3" t="s">
        <v>13</v>
      </c>
      <c r="AF40" s="2">
        <f t="shared" ref="AF40:AF43" si="35">IFERROR(B40/Q40, "N.A.")</f>
        <v>3569.3218818100236</v>
      </c>
      <c r="AG40" s="2">
        <f t="shared" si="30"/>
        <v>5379.3159609120521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3569.3218818100236</v>
      </c>
      <c r="AQ40" s="13">
        <f t="shared" si="30"/>
        <v>5379.3159609120521</v>
      </c>
      <c r="AR40" s="14">
        <f t="shared" si="30"/>
        <v>3604.2497957131172</v>
      </c>
    </row>
    <row r="41" spans="1:44" ht="15" customHeight="1" thickBot="1" x14ac:dyDescent="0.3">
      <c r="A41" s="3" t="s">
        <v>14</v>
      </c>
      <c r="B41" s="2">
        <v>75137161.999999985</v>
      </c>
      <c r="C41" s="2">
        <v>457889474.0000006</v>
      </c>
      <c r="D41" s="2">
        <v>18000752</v>
      </c>
      <c r="E41" s="2">
        <v>3766149.9999999995</v>
      </c>
      <c r="F41" s="2"/>
      <c r="G41" s="2">
        <v>6858690</v>
      </c>
      <c r="H41" s="2"/>
      <c r="I41" s="2">
        <v>16607799.999999998</v>
      </c>
      <c r="J41" s="2">
        <v>0</v>
      </c>
      <c r="K41" s="2"/>
      <c r="L41" s="1">
        <f t="shared" si="31"/>
        <v>93137913.999999985</v>
      </c>
      <c r="M41" s="13">
        <f t="shared" si="31"/>
        <v>485122114.0000006</v>
      </c>
      <c r="N41" s="14">
        <f t="shared" si="32"/>
        <v>578260028.0000006</v>
      </c>
      <c r="P41" s="3" t="s">
        <v>14</v>
      </c>
      <c r="Q41" s="2">
        <v>19675</v>
      </c>
      <c r="R41" s="2">
        <v>80240</v>
      </c>
      <c r="S41" s="2">
        <v>4189</v>
      </c>
      <c r="T41" s="2">
        <v>832</v>
      </c>
      <c r="U41" s="2">
        <v>0</v>
      </c>
      <c r="V41" s="2">
        <v>2294</v>
      </c>
      <c r="W41" s="2">
        <v>0</v>
      </c>
      <c r="X41" s="2">
        <v>4739</v>
      </c>
      <c r="Y41" s="2">
        <v>3078</v>
      </c>
      <c r="Z41" s="2">
        <v>0</v>
      </c>
      <c r="AA41" s="1">
        <f t="shared" si="33"/>
        <v>26942</v>
      </c>
      <c r="AB41" s="13">
        <f t="shared" si="33"/>
        <v>88105</v>
      </c>
      <c r="AC41" s="14">
        <f t="shared" si="34"/>
        <v>115047</v>
      </c>
      <c r="AE41" s="3" t="s">
        <v>14</v>
      </c>
      <c r="AF41" s="2">
        <f t="shared" si="35"/>
        <v>3818.9154764930108</v>
      </c>
      <c r="AG41" s="2">
        <f t="shared" si="30"/>
        <v>5706.498928215361</v>
      </c>
      <c r="AH41" s="2">
        <f t="shared" si="30"/>
        <v>4297.1477679637146</v>
      </c>
      <c r="AI41" s="2">
        <f t="shared" si="30"/>
        <v>4526.6225961538457</v>
      </c>
      <c r="AJ41" s="2" t="str">
        <f t="shared" si="30"/>
        <v>N.A.</v>
      </c>
      <c r="AK41" s="2">
        <f t="shared" si="30"/>
        <v>2989.8387096774195</v>
      </c>
      <c r="AL41" s="2" t="str">
        <f t="shared" si="30"/>
        <v>N.A.</v>
      </c>
      <c r="AM41" s="2">
        <f t="shared" si="30"/>
        <v>3504.494619117957</v>
      </c>
      <c r="AN41" s="2">
        <f t="shared" si="30"/>
        <v>0</v>
      </c>
      <c r="AO41" s="2" t="str">
        <f t="shared" si="30"/>
        <v>N.A.</v>
      </c>
      <c r="AP41" s="15">
        <f t="shared" si="30"/>
        <v>3456.9784722737727</v>
      </c>
      <c r="AQ41" s="13">
        <f t="shared" si="30"/>
        <v>5506.1814198967213</v>
      </c>
      <c r="AR41" s="14">
        <f t="shared" si="30"/>
        <v>5026.2938451241716</v>
      </c>
    </row>
    <row r="42" spans="1:44" ht="15" customHeight="1" thickBot="1" x14ac:dyDescent="0.3">
      <c r="A42" s="3" t="s">
        <v>15</v>
      </c>
      <c r="B42" s="2">
        <v>266600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266600</v>
      </c>
      <c r="M42" s="13">
        <f t="shared" si="31"/>
        <v>0</v>
      </c>
      <c r="N42" s="14">
        <f t="shared" si="32"/>
        <v>266600</v>
      </c>
      <c r="P42" s="3" t="s">
        <v>15</v>
      </c>
      <c r="Q42" s="2">
        <v>124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124</v>
      </c>
      <c r="AB42" s="13">
        <f t="shared" si="33"/>
        <v>0</v>
      </c>
      <c r="AC42" s="14">
        <f t="shared" si="34"/>
        <v>124</v>
      </c>
      <c r="AE42" s="3" t="s">
        <v>15</v>
      </c>
      <c r="AF42" s="2">
        <f t="shared" si="35"/>
        <v>2150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2150</v>
      </c>
      <c r="AQ42" s="13" t="str">
        <f t="shared" si="30"/>
        <v>N.A.</v>
      </c>
      <c r="AR42" s="14">
        <f t="shared" si="30"/>
        <v>2150</v>
      </c>
    </row>
    <row r="43" spans="1:44" ht="15" customHeight="1" thickBot="1" x14ac:dyDescent="0.3">
      <c r="A43" s="4" t="s">
        <v>16</v>
      </c>
      <c r="B43" s="2">
        <v>137744128</v>
      </c>
      <c r="C43" s="2">
        <v>459540924.00000066</v>
      </c>
      <c r="D43" s="2">
        <v>19668751.999999996</v>
      </c>
      <c r="E43" s="2">
        <v>3766149.9999999995</v>
      </c>
      <c r="F43" s="2">
        <v>12625373.999999998</v>
      </c>
      <c r="G43" s="2">
        <v>6858690</v>
      </c>
      <c r="H43" s="2">
        <v>35457232.999999985</v>
      </c>
      <c r="I43" s="2">
        <v>16607799.999999998</v>
      </c>
      <c r="J43" s="2">
        <v>0</v>
      </c>
      <c r="K43" s="2"/>
      <c r="L43" s="1">
        <f t="shared" ref="L43" si="36">B43+D43+F43+H43+J43</f>
        <v>205495487</v>
      </c>
      <c r="M43" s="13">
        <f t="shared" ref="M43" si="37">C43+E43+G43+I43+K43</f>
        <v>486773564.00000066</v>
      </c>
      <c r="N43" s="17">
        <f t="shared" ref="N43" si="38">L43+M43</f>
        <v>692269051.00000072</v>
      </c>
      <c r="P43" s="4" t="s">
        <v>16</v>
      </c>
      <c r="Q43" s="2">
        <v>37757</v>
      </c>
      <c r="R43" s="2">
        <v>80547</v>
      </c>
      <c r="S43" s="2">
        <v>4328</v>
      </c>
      <c r="T43" s="2">
        <v>832</v>
      </c>
      <c r="U43" s="2">
        <v>1524</v>
      </c>
      <c r="V43" s="2">
        <v>2294</v>
      </c>
      <c r="W43" s="2">
        <v>17261</v>
      </c>
      <c r="X43" s="2">
        <v>4739</v>
      </c>
      <c r="Y43" s="2">
        <v>5110</v>
      </c>
      <c r="Z43" s="2">
        <v>0</v>
      </c>
      <c r="AA43" s="1">
        <f t="shared" ref="AA43" si="39">Q43+S43+U43+W43+Y43</f>
        <v>65980</v>
      </c>
      <c r="AB43" s="13">
        <f t="shared" ref="AB43" si="40">R43+T43+V43+X43+Z43</f>
        <v>88412</v>
      </c>
      <c r="AC43" s="17">
        <f t="shared" ref="AC43" si="41">AA43+AB43</f>
        <v>154392</v>
      </c>
      <c r="AE43" s="4" t="s">
        <v>16</v>
      </c>
      <c r="AF43" s="2">
        <f t="shared" si="35"/>
        <v>3648.1745901422255</v>
      </c>
      <c r="AG43" s="2">
        <f t="shared" si="30"/>
        <v>5705.2518902007605</v>
      </c>
      <c r="AH43" s="2">
        <f t="shared" si="30"/>
        <v>4544.5360443622912</v>
      </c>
      <c r="AI43" s="2">
        <f t="shared" si="30"/>
        <v>4526.6225961538457</v>
      </c>
      <c r="AJ43" s="2">
        <f t="shared" si="30"/>
        <v>8284.3661417322819</v>
      </c>
      <c r="AK43" s="2">
        <f t="shared" si="30"/>
        <v>2989.8387096774195</v>
      </c>
      <c r="AL43" s="2">
        <f t="shared" si="30"/>
        <v>2054.1818550489534</v>
      </c>
      <c r="AM43" s="2">
        <f t="shared" si="30"/>
        <v>3504.494619117957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3114.5117762958471</v>
      </c>
      <c r="AQ43" s="13">
        <f t="shared" ref="AQ43" si="43">IFERROR(M43/AB43, "N.A.")</f>
        <v>5505.7408949011524</v>
      </c>
      <c r="AR43" s="14">
        <f t="shared" ref="AR43" si="44">IFERROR(N43/AC43, "N.A.")</f>
        <v>4483.8401665889469</v>
      </c>
    </row>
    <row r="44" spans="1:44" ht="15" customHeight="1" thickBot="1" x14ac:dyDescent="0.3">
      <c r="A44" s="5" t="s">
        <v>0</v>
      </c>
      <c r="B44" s="24">
        <f>B43+C43</f>
        <v>597285052.00000072</v>
      </c>
      <c r="C44" s="26"/>
      <c r="D44" s="24">
        <f>D43+E43</f>
        <v>23434901.999999996</v>
      </c>
      <c r="E44" s="26"/>
      <c r="F44" s="24">
        <f>F43+G43</f>
        <v>19484064</v>
      </c>
      <c r="G44" s="26"/>
      <c r="H44" s="24">
        <f>H43+I43</f>
        <v>52065032.999999985</v>
      </c>
      <c r="I44" s="26"/>
      <c r="J44" s="24">
        <f>J43+K43</f>
        <v>0</v>
      </c>
      <c r="K44" s="26"/>
      <c r="L44" s="24">
        <f>L43+M43</f>
        <v>692269051.00000072</v>
      </c>
      <c r="M44" s="25"/>
      <c r="N44" s="18">
        <f>B44+D44+F44+H44+J44</f>
        <v>692269051.00000072</v>
      </c>
      <c r="P44" s="5" t="s">
        <v>0</v>
      </c>
      <c r="Q44" s="24">
        <f>Q43+R43</f>
        <v>118304</v>
      </c>
      <c r="R44" s="26"/>
      <c r="S44" s="24">
        <f>S43+T43</f>
        <v>5160</v>
      </c>
      <c r="T44" s="26"/>
      <c r="U44" s="24">
        <f>U43+V43</f>
        <v>3818</v>
      </c>
      <c r="V44" s="26"/>
      <c r="W44" s="24">
        <f>W43+X43</f>
        <v>22000</v>
      </c>
      <c r="X44" s="26"/>
      <c r="Y44" s="24">
        <f>Y43+Z43</f>
        <v>5110</v>
      </c>
      <c r="Z44" s="26"/>
      <c r="AA44" s="24">
        <f>AA43+AB43</f>
        <v>154392</v>
      </c>
      <c r="AB44" s="25"/>
      <c r="AC44" s="18">
        <f>Q44+S44+U44+W44+Y44</f>
        <v>154392</v>
      </c>
      <c r="AE44" s="5" t="s">
        <v>0</v>
      </c>
      <c r="AF44" s="27">
        <f>IFERROR(B44/Q44,"N.A.")</f>
        <v>5048.730829050588</v>
      </c>
      <c r="AG44" s="28"/>
      <c r="AH44" s="27">
        <f>IFERROR(D44/S44,"N.A.")</f>
        <v>4541.6476744186039</v>
      </c>
      <c r="AI44" s="28"/>
      <c r="AJ44" s="27">
        <f>IFERROR(F44/U44,"N.A.")</f>
        <v>5103.2121529596643</v>
      </c>
      <c r="AK44" s="28"/>
      <c r="AL44" s="27">
        <f>IFERROR(H44/W44,"N.A.")</f>
        <v>2366.5924090909084</v>
      </c>
      <c r="AM44" s="28"/>
      <c r="AN44" s="27">
        <f>IFERROR(J44/Y44,"N.A.")</f>
        <v>0</v>
      </c>
      <c r="AO44" s="28"/>
      <c r="AP44" s="27">
        <f>IFERROR(L44/AA44,"N.A.")</f>
        <v>4483.8401665889469</v>
      </c>
      <c r="AQ44" s="28"/>
      <c r="AR44" s="16">
        <f>IFERROR(N44/AC44, "N.A.")</f>
        <v>4483.8401665889469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877630</v>
      </c>
      <c r="C15" s="2"/>
      <c r="D15" s="2"/>
      <c r="E15" s="2"/>
      <c r="F15" s="2"/>
      <c r="G15" s="2"/>
      <c r="H15" s="2">
        <v>736330.00000000012</v>
      </c>
      <c r="I15" s="2"/>
      <c r="J15" s="2">
        <v>0</v>
      </c>
      <c r="K15" s="2"/>
      <c r="L15" s="1">
        <f>B15+D15+F15+H15+J15</f>
        <v>1613960</v>
      </c>
      <c r="M15" s="13">
        <f>C15+E15+G15+I15+K15</f>
        <v>0</v>
      </c>
      <c r="N15" s="14">
        <f>L15+M15</f>
        <v>1613960</v>
      </c>
      <c r="P15" s="3" t="s">
        <v>12</v>
      </c>
      <c r="Q15" s="2">
        <v>314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471</v>
      </c>
      <c r="X15" s="2">
        <v>0</v>
      </c>
      <c r="Y15" s="2">
        <v>157</v>
      </c>
      <c r="Z15" s="2">
        <v>0</v>
      </c>
      <c r="AA15" s="1">
        <f>Q15+S15+U15+W15+Y15</f>
        <v>942</v>
      </c>
      <c r="AB15" s="13">
        <f>R15+T15+V15+X15+Z15</f>
        <v>0</v>
      </c>
      <c r="AC15" s="14">
        <f>AA15+AB15</f>
        <v>942</v>
      </c>
      <c r="AE15" s="3" t="s">
        <v>12</v>
      </c>
      <c r="AF15" s="2">
        <f>IFERROR(B15/Q15, "N.A.")</f>
        <v>2795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1563.3333333333335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1713.3333333333333</v>
      </c>
      <c r="AQ15" s="13" t="str">
        <f t="shared" si="0"/>
        <v>N.A.</v>
      </c>
      <c r="AR15" s="14">
        <f t="shared" si="0"/>
        <v>1713.3333333333333</v>
      </c>
    </row>
    <row r="16" spans="1:44" ht="15" customHeight="1" thickBot="1" x14ac:dyDescent="0.3">
      <c r="A16" s="3" t="s">
        <v>13</v>
      </c>
      <c r="B16" s="2">
        <v>219800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219800</v>
      </c>
      <c r="M16" s="13">
        <f t="shared" si="1"/>
        <v>0</v>
      </c>
      <c r="N16" s="14">
        <f t="shared" ref="N16:N18" si="2">L16+M16</f>
        <v>219800</v>
      </c>
      <c r="P16" s="3" t="s">
        <v>13</v>
      </c>
      <c r="Q16" s="2">
        <v>157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157</v>
      </c>
      <c r="AB16" s="13">
        <f t="shared" si="3"/>
        <v>0</v>
      </c>
      <c r="AC16" s="14">
        <f t="shared" ref="AC16:AC18" si="4">AA16+AB16</f>
        <v>157</v>
      </c>
      <c r="AE16" s="3" t="s">
        <v>13</v>
      </c>
      <c r="AF16" s="2">
        <f t="shared" ref="AF16:AF19" si="5">IFERROR(B16/Q16, "N.A.")</f>
        <v>1400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1400</v>
      </c>
      <c r="AQ16" s="13" t="str">
        <f t="shared" si="0"/>
        <v>N.A.</v>
      </c>
      <c r="AR16" s="14">
        <f t="shared" si="0"/>
        <v>1400</v>
      </c>
    </row>
    <row r="17" spans="1:44" ht="15" customHeight="1" thickBot="1" x14ac:dyDescent="0.3">
      <c r="A17" s="3" t="s">
        <v>14</v>
      </c>
      <c r="B17" s="2">
        <v>1954650</v>
      </c>
      <c r="C17" s="2">
        <v>7467234</v>
      </c>
      <c r="D17" s="2"/>
      <c r="E17" s="2"/>
      <c r="F17" s="2"/>
      <c r="G17" s="2">
        <v>506325</v>
      </c>
      <c r="H17" s="2"/>
      <c r="I17" s="2">
        <v>877630</v>
      </c>
      <c r="J17" s="2">
        <v>0</v>
      </c>
      <c r="K17" s="2"/>
      <c r="L17" s="1">
        <f t="shared" si="1"/>
        <v>1954650</v>
      </c>
      <c r="M17" s="13">
        <f t="shared" si="1"/>
        <v>8851189</v>
      </c>
      <c r="N17" s="14">
        <f t="shared" si="2"/>
        <v>10805839</v>
      </c>
      <c r="P17" s="3" t="s">
        <v>14</v>
      </c>
      <c r="Q17" s="2">
        <v>785</v>
      </c>
      <c r="R17" s="2">
        <v>785</v>
      </c>
      <c r="S17" s="2">
        <v>0</v>
      </c>
      <c r="T17" s="2">
        <v>0</v>
      </c>
      <c r="U17" s="2">
        <v>0</v>
      </c>
      <c r="V17" s="2">
        <v>157</v>
      </c>
      <c r="W17" s="2">
        <v>0</v>
      </c>
      <c r="X17" s="2">
        <v>314</v>
      </c>
      <c r="Y17" s="2">
        <v>314</v>
      </c>
      <c r="Z17" s="2">
        <v>0</v>
      </c>
      <c r="AA17" s="1">
        <f t="shared" si="3"/>
        <v>1099</v>
      </c>
      <c r="AB17" s="13">
        <f t="shared" si="3"/>
        <v>1256</v>
      </c>
      <c r="AC17" s="14">
        <f t="shared" si="4"/>
        <v>2355</v>
      </c>
      <c r="AE17" s="3" t="s">
        <v>14</v>
      </c>
      <c r="AF17" s="2">
        <f t="shared" si="5"/>
        <v>2490</v>
      </c>
      <c r="AG17" s="2">
        <f t="shared" si="0"/>
        <v>9512.4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3225</v>
      </c>
      <c r="AL17" s="2" t="str">
        <f t="shared" si="0"/>
        <v>N.A.</v>
      </c>
      <c r="AM17" s="2">
        <f t="shared" si="0"/>
        <v>2795</v>
      </c>
      <c r="AN17" s="2">
        <f t="shared" si="0"/>
        <v>0</v>
      </c>
      <c r="AO17" s="2" t="str">
        <f t="shared" si="0"/>
        <v>N.A.</v>
      </c>
      <c r="AP17" s="15">
        <f t="shared" si="0"/>
        <v>1778.5714285714287</v>
      </c>
      <c r="AQ17" s="13">
        <f t="shared" si="0"/>
        <v>7047.125</v>
      </c>
      <c r="AR17" s="14">
        <f t="shared" si="0"/>
        <v>4588.4666666666662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0</v>
      </c>
      <c r="I18" s="2"/>
      <c r="J18" s="2">
        <v>0</v>
      </c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785</v>
      </c>
      <c r="X18" s="2">
        <v>0</v>
      </c>
      <c r="Y18" s="2">
        <v>471</v>
      </c>
      <c r="Z18" s="2">
        <v>0</v>
      </c>
      <c r="AA18" s="1">
        <f t="shared" si="3"/>
        <v>1256</v>
      </c>
      <c r="AB18" s="13">
        <f t="shared" si="3"/>
        <v>0</v>
      </c>
      <c r="AC18" s="17">
        <f t="shared" si="4"/>
        <v>1256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0</v>
      </c>
      <c r="AQ18" s="13" t="str">
        <f t="shared" si="0"/>
        <v>N.A.</v>
      </c>
      <c r="AR18" s="14">
        <f t="shared" si="0"/>
        <v>0</v>
      </c>
    </row>
    <row r="19" spans="1:44" ht="15" customHeight="1" thickBot="1" x14ac:dyDescent="0.3">
      <c r="A19" s="4" t="s">
        <v>16</v>
      </c>
      <c r="B19" s="2">
        <v>3052080</v>
      </c>
      <c r="C19" s="2">
        <v>7467234</v>
      </c>
      <c r="D19" s="2"/>
      <c r="E19" s="2"/>
      <c r="F19" s="2"/>
      <c r="G19" s="2">
        <v>506325</v>
      </c>
      <c r="H19" s="2">
        <v>736330</v>
      </c>
      <c r="I19" s="2">
        <v>877630</v>
      </c>
      <c r="J19" s="2">
        <v>0</v>
      </c>
      <c r="K19" s="2"/>
      <c r="L19" s="1">
        <f t="shared" ref="L19" si="6">B19+D19+F19+H19+J19</f>
        <v>3788410</v>
      </c>
      <c r="M19" s="13">
        <f t="shared" ref="M19" si="7">C19+E19+G19+I19+K19</f>
        <v>8851189</v>
      </c>
      <c r="N19" s="17">
        <f t="shared" ref="N19" si="8">L19+M19</f>
        <v>12639599</v>
      </c>
      <c r="P19" s="4" t="s">
        <v>16</v>
      </c>
      <c r="Q19" s="2">
        <v>1256</v>
      </c>
      <c r="R19" s="2">
        <v>785</v>
      </c>
      <c r="S19" s="2">
        <v>0</v>
      </c>
      <c r="T19" s="2">
        <v>0</v>
      </c>
      <c r="U19" s="2">
        <v>0</v>
      </c>
      <c r="V19" s="2">
        <v>157</v>
      </c>
      <c r="W19" s="2">
        <v>1256</v>
      </c>
      <c r="X19" s="2">
        <v>314</v>
      </c>
      <c r="Y19" s="2">
        <v>942</v>
      </c>
      <c r="Z19" s="2">
        <v>0</v>
      </c>
      <c r="AA19" s="1">
        <f t="shared" ref="AA19" si="9">Q19+S19+U19+W19+Y19</f>
        <v>3454</v>
      </c>
      <c r="AB19" s="13">
        <f t="shared" ref="AB19" si="10">R19+T19+V19+X19+Z19</f>
        <v>1256</v>
      </c>
      <c r="AC19" s="14">
        <f t="shared" ref="AC19" si="11">AA19+AB19</f>
        <v>4710</v>
      </c>
      <c r="AE19" s="4" t="s">
        <v>16</v>
      </c>
      <c r="AF19" s="2">
        <f t="shared" si="5"/>
        <v>2430</v>
      </c>
      <c r="AG19" s="2">
        <f t="shared" si="0"/>
        <v>9512.4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>
        <f t="shared" si="0"/>
        <v>3225</v>
      </c>
      <c r="AL19" s="2">
        <f t="shared" si="0"/>
        <v>586.25</v>
      </c>
      <c r="AM19" s="2">
        <f t="shared" si="0"/>
        <v>2795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1096.8181818181818</v>
      </c>
      <c r="AQ19" s="13">
        <f t="shared" ref="AQ19" si="13">IFERROR(M19/AB19, "N.A.")</f>
        <v>7047.125</v>
      </c>
      <c r="AR19" s="14">
        <f t="shared" ref="AR19" si="14">IFERROR(N19/AC19, "N.A.")</f>
        <v>2683.5666666666666</v>
      </c>
    </row>
    <row r="20" spans="1:44" ht="15" customHeight="1" thickBot="1" x14ac:dyDescent="0.3">
      <c r="A20" s="5" t="s">
        <v>0</v>
      </c>
      <c r="B20" s="24">
        <f>B19+C19</f>
        <v>10519314</v>
      </c>
      <c r="C20" s="26"/>
      <c r="D20" s="24">
        <f>D19+E19</f>
        <v>0</v>
      </c>
      <c r="E20" s="26"/>
      <c r="F20" s="24">
        <f>F19+G19</f>
        <v>506325</v>
      </c>
      <c r="G20" s="26"/>
      <c r="H20" s="24">
        <f>H19+I19</f>
        <v>1613960</v>
      </c>
      <c r="I20" s="26"/>
      <c r="J20" s="24">
        <f>J19+K19</f>
        <v>0</v>
      </c>
      <c r="K20" s="26"/>
      <c r="L20" s="24">
        <f>L19+M19</f>
        <v>12639599</v>
      </c>
      <c r="M20" s="25"/>
      <c r="N20" s="18">
        <f>B20+D20+F20+H20+J20</f>
        <v>12639599</v>
      </c>
      <c r="P20" s="5" t="s">
        <v>0</v>
      </c>
      <c r="Q20" s="24">
        <f>Q19+R19</f>
        <v>2041</v>
      </c>
      <c r="R20" s="26"/>
      <c r="S20" s="24">
        <f>S19+T19</f>
        <v>0</v>
      </c>
      <c r="T20" s="26"/>
      <c r="U20" s="24">
        <f>U19+V19</f>
        <v>157</v>
      </c>
      <c r="V20" s="26"/>
      <c r="W20" s="24">
        <f>W19+X19</f>
        <v>1570</v>
      </c>
      <c r="X20" s="26"/>
      <c r="Y20" s="24">
        <f>Y19+Z19</f>
        <v>942</v>
      </c>
      <c r="Z20" s="26"/>
      <c r="AA20" s="24">
        <f>AA19+AB19</f>
        <v>4710</v>
      </c>
      <c r="AB20" s="26"/>
      <c r="AC20" s="19">
        <f>Q20+S20+U20+W20+Y20</f>
        <v>4710</v>
      </c>
      <c r="AE20" s="5" t="s">
        <v>0</v>
      </c>
      <c r="AF20" s="27">
        <f>IFERROR(B20/Q20,"N.A.")</f>
        <v>5154</v>
      </c>
      <c r="AG20" s="28"/>
      <c r="AH20" s="27" t="str">
        <f>IFERROR(D20/S20,"N.A.")</f>
        <v>N.A.</v>
      </c>
      <c r="AI20" s="28"/>
      <c r="AJ20" s="27">
        <f>IFERROR(F20/U20,"N.A.")</f>
        <v>3225</v>
      </c>
      <c r="AK20" s="28"/>
      <c r="AL20" s="27">
        <f>IFERROR(H20/W20,"N.A.")</f>
        <v>1028</v>
      </c>
      <c r="AM20" s="28"/>
      <c r="AN20" s="27">
        <f>IFERROR(J20/Y20,"N.A.")</f>
        <v>0</v>
      </c>
      <c r="AO20" s="28"/>
      <c r="AP20" s="27">
        <f>IFERROR(L20/AA20,"N.A.")</f>
        <v>2683.5666666666666</v>
      </c>
      <c r="AQ20" s="28"/>
      <c r="AR20" s="16">
        <f>IFERROR(N20/AC20, "N.A.")</f>
        <v>2683.5666666666666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405060</v>
      </c>
      <c r="C27" s="2"/>
      <c r="D27" s="2"/>
      <c r="E27" s="2"/>
      <c r="F27" s="2"/>
      <c r="G27" s="2"/>
      <c r="H27" s="2">
        <v>329700</v>
      </c>
      <c r="I27" s="2"/>
      <c r="J27" s="2"/>
      <c r="K27" s="2"/>
      <c r="L27" s="1">
        <f>B27+D27+F27+H27+J27</f>
        <v>734760</v>
      </c>
      <c r="M27" s="13">
        <f>C27+E27+G27+I27+K27</f>
        <v>0</v>
      </c>
      <c r="N27" s="14">
        <f>L27+M27</f>
        <v>734760</v>
      </c>
      <c r="P27" s="3" t="s">
        <v>12</v>
      </c>
      <c r="Q27" s="2">
        <v>157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157</v>
      </c>
      <c r="X27" s="2">
        <v>0</v>
      </c>
      <c r="Y27" s="2">
        <v>0</v>
      </c>
      <c r="Z27" s="2">
        <v>0</v>
      </c>
      <c r="AA27" s="1">
        <f>Q27+S27+U27+W27+Y27</f>
        <v>314</v>
      </c>
      <c r="AB27" s="13">
        <f>R27+T27+V27+X27+Z27</f>
        <v>0</v>
      </c>
      <c r="AC27" s="14">
        <f>AA27+AB27</f>
        <v>314</v>
      </c>
      <c r="AE27" s="3" t="s">
        <v>12</v>
      </c>
      <c r="AF27" s="2">
        <f>IFERROR(B27/Q27, "N.A.")</f>
        <v>2580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2100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2340</v>
      </c>
      <c r="AQ27" s="13" t="str">
        <f t="shared" si="15"/>
        <v>N.A.</v>
      </c>
      <c r="AR27" s="14">
        <f t="shared" si="15"/>
        <v>2340</v>
      </c>
    </row>
    <row r="28" spans="1:44" ht="15" customHeight="1" thickBot="1" x14ac:dyDescent="0.3">
      <c r="A28" s="3" t="s">
        <v>13</v>
      </c>
      <c r="B28" s="2">
        <v>219800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219800</v>
      </c>
      <c r="M28" s="13">
        <f t="shared" si="16"/>
        <v>0</v>
      </c>
      <c r="N28" s="14">
        <f t="shared" ref="N28:N30" si="17">L28+M28</f>
        <v>219800</v>
      </c>
      <c r="P28" s="3" t="s">
        <v>13</v>
      </c>
      <c r="Q28" s="2">
        <v>157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157</v>
      </c>
      <c r="AB28" s="13">
        <f t="shared" si="18"/>
        <v>0</v>
      </c>
      <c r="AC28" s="14">
        <f t="shared" ref="AC28:AC30" si="19">AA28+AB28</f>
        <v>157</v>
      </c>
      <c r="AE28" s="3" t="s">
        <v>13</v>
      </c>
      <c r="AF28" s="2">
        <f t="shared" ref="AF28:AF31" si="20">IFERROR(B28/Q28, "N.A.")</f>
        <v>1400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1400</v>
      </c>
      <c r="AQ28" s="13" t="str">
        <f t="shared" si="15"/>
        <v>N.A.</v>
      </c>
      <c r="AR28" s="14">
        <f t="shared" si="15"/>
        <v>1400</v>
      </c>
    </row>
    <row r="29" spans="1:44" ht="15" customHeight="1" thickBot="1" x14ac:dyDescent="0.3">
      <c r="A29" s="3" t="s">
        <v>14</v>
      </c>
      <c r="B29" s="2">
        <v>1617100</v>
      </c>
      <c r="C29" s="2">
        <v>2757234</v>
      </c>
      <c r="D29" s="2"/>
      <c r="E29" s="2"/>
      <c r="F29" s="2"/>
      <c r="G29" s="2">
        <v>506325</v>
      </c>
      <c r="H29" s="2"/>
      <c r="I29" s="2">
        <v>405060</v>
      </c>
      <c r="J29" s="2">
        <v>0</v>
      </c>
      <c r="K29" s="2"/>
      <c r="L29" s="1">
        <f t="shared" si="16"/>
        <v>1617100</v>
      </c>
      <c r="M29" s="13">
        <f t="shared" si="16"/>
        <v>3668619</v>
      </c>
      <c r="N29" s="14">
        <f t="shared" si="17"/>
        <v>5285719</v>
      </c>
      <c r="P29" s="3" t="s">
        <v>14</v>
      </c>
      <c r="Q29" s="2">
        <v>628</v>
      </c>
      <c r="R29" s="2">
        <v>471</v>
      </c>
      <c r="S29" s="2">
        <v>0</v>
      </c>
      <c r="T29" s="2">
        <v>0</v>
      </c>
      <c r="U29" s="2">
        <v>0</v>
      </c>
      <c r="V29" s="2">
        <v>157</v>
      </c>
      <c r="W29" s="2">
        <v>0</v>
      </c>
      <c r="X29" s="2">
        <v>157</v>
      </c>
      <c r="Y29" s="2">
        <v>157</v>
      </c>
      <c r="Z29" s="2">
        <v>0</v>
      </c>
      <c r="AA29" s="1">
        <f t="shared" si="18"/>
        <v>785</v>
      </c>
      <c r="AB29" s="13">
        <f t="shared" si="18"/>
        <v>785</v>
      </c>
      <c r="AC29" s="14">
        <f t="shared" si="19"/>
        <v>1570</v>
      </c>
      <c r="AE29" s="3" t="s">
        <v>14</v>
      </c>
      <c r="AF29" s="2">
        <f t="shared" si="20"/>
        <v>2575</v>
      </c>
      <c r="AG29" s="2">
        <f t="shared" si="15"/>
        <v>5854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3225</v>
      </c>
      <c r="AL29" s="2" t="str">
        <f t="shared" si="15"/>
        <v>N.A.</v>
      </c>
      <c r="AM29" s="2">
        <f t="shared" si="15"/>
        <v>2580</v>
      </c>
      <c r="AN29" s="2">
        <f t="shared" si="15"/>
        <v>0</v>
      </c>
      <c r="AO29" s="2" t="str">
        <f t="shared" si="15"/>
        <v>N.A.</v>
      </c>
      <c r="AP29" s="15">
        <f t="shared" si="15"/>
        <v>2060</v>
      </c>
      <c r="AQ29" s="13">
        <f t="shared" si="15"/>
        <v>4673.3999999999996</v>
      </c>
      <c r="AR29" s="14">
        <f t="shared" si="15"/>
        <v>3366.7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0</v>
      </c>
      <c r="I30" s="2"/>
      <c r="J30" s="2">
        <v>0</v>
      </c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785</v>
      </c>
      <c r="X30" s="2">
        <v>0</v>
      </c>
      <c r="Y30" s="2">
        <v>471</v>
      </c>
      <c r="Z30" s="2">
        <v>0</v>
      </c>
      <c r="AA30" s="1">
        <f t="shared" si="18"/>
        <v>1256</v>
      </c>
      <c r="AB30" s="13">
        <f t="shared" si="18"/>
        <v>0</v>
      </c>
      <c r="AC30" s="17">
        <f t="shared" si="19"/>
        <v>1256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0</v>
      </c>
      <c r="AQ30" s="13" t="str">
        <f t="shared" si="15"/>
        <v>N.A.</v>
      </c>
      <c r="AR30" s="14">
        <f t="shared" si="15"/>
        <v>0</v>
      </c>
    </row>
    <row r="31" spans="1:44" ht="15" customHeight="1" thickBot="1" x14ac:dyDescent="0.3">
      <c r="A31" s="4" t="s">
        <v>16</v>
      </c>
      <c r="B31" s="2">
        <v>2241960</v>
      </c>
      <c r="C31" s="2">
        <v>2757234</v>
      </c>
      <c r="D31" s="2"/>
      <c r="E31" s="2"/>
      <c r="F31" s="2"/>
      <c r="G31" s="2">
        <v>506325</v>
      </c>
      <c r="H31" s="2">
        <v>329700</v>
      </c>
      <c r="I31" s="2">
        <v>405060</v>
      </c>
      <c r="J31" s="2">
        <v>0</v>
      </c>
      <c r="K31" s="2"/>
      <c r="L31" s="1">
        <f t="shared" ref="L31" si="21">B31+D31+F31+H31+J31</f>
        <v>2571660</v>
      </c>
      <c r="M31" s="13">
        <f t="shared" ref="M31" si="22">C31+E31+G31+I31+K31</f>
        <v>3668619</v>
      </c>
      <c r="N31" s="17">
        <f t="shared" ref="N31" si="23">L31+M31</f>
        <v>6240279</v>
      </c>
      <c r="P31" s="4" t="s">
        <v>16</v>
      </c>
      <c r="Q31" s="2">
        <v>942</v>
      </c>
      <c r="R31" s="2">
        <v>471</v>
      </c>
      <c r="S31" s="2">
        <v>0</v>
      </c>
      <c r="T31" s="2">
        <v>0</v>
      </c>
      <c r="U31" s="2">
        <v>0</v>
      </c>
      <c r="V31" s="2">
        <v>157</v>
      </c>
      <c r="W31" s="2">
        <v>942</v>
      </c>
      <c r="X31" s="2">
        <v>157</v>
      </c>
      <c r="Y31" s="2">
        <v>628</v>
      </c>
      <c r="Z31" s="2">
        <v>0</v>
      </c>
      <c r="AA31" s="1">
        <f t="shared" ref="AA31" si="24">Q31+S31+U31+W31+Y31</f>
        <v>2512</v>
      </c>
      <c r="AB31" s="13">
        <f t="shared" ref="AB31" si="25">R31+T31+V31+X31+Z31</f>
        <v>785</v>
      </c>
      <c r="AC31" s="14">
        <f t="shared" ref="AC31" si="26">AA31+AB31</f>
        <v>3297</v>
      </c>
      <c r="AE31" s="4" t="s">
        <v>16</v>
      </c>
      <c r="AF31" s="2">
        <f t="shared" si="20"/>
        <v>2380</v>
      </c>
      <c r="AG31" s="2">
        <f t="shared" si="15"/>
        <v>5854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>
        <f t="shared" si="15"/>
        <v>3225</v>
      </c>
      <c r="AL31" s="2">
        <f t="shared" si="15"/>
        <v>350</v>
      </c>
      <c r="AM31" s="2">
        <f t="shared" si="15"/>
        <v>2580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1023.75</v>
      </c>
      <c r="AQ31" s="13">
        <f t="shared" ref="AQ31" si="28">IFERROR(M31/AB31, "N.A.")</f>
        <v>4673.3999999999996</v>
      </c>
      <c r="AR31" s="14">
        <f t="shared" ref="AR31" si="29">IFERROR(N31/AC31, "N.A.")</f>
        <v>1892.7142857142858</v>
      </c>
    </row>
    <row r="32" spans="1:44" ht="15" customHeight="1" thickBot="1" x14ac:dyDescent="0.3">
      <c r="A32" s="5" t="s">
        <v>0</v>
      </c>
      <c r="B32" s="24">
        <f>B31+C31</f>
        <v>4999194</v>
      </c>
      <c r="C32" s="26"/>
      <c r="D32" s="24">
        <f>D31+E31</f>
        <v>0</v>
      </c>
      <c r="E32" s="26"/>
      <c r="F32" s="24">
        <f>F31+G31</f>
        <v>506325</v>
      </c>
      <c r="G32" s="26"/>
      <c r="H32" s="24">
        <f>H31+I31</f>
        <v>734760</v>
      </c>
      <c r="I32" s="26"/>
      <c r="J32" s="24">
        <f>J31+K31</f>
        <v>0</v>
      </c>
      <c r="K32" s="26"/>
      <c r="L32" s="24">
        <f>L31+M31</f>
        <v>6240279</v>
      </c>
      <c r="M32" s="25"/>
      <c r="N32" s="18">
        <f>B32+D32+F32+H32+J32</f>
        <v>6240279</v>
      </c>
      <c r="P32" s="5" t="s">
        <v>0</v>
      </c>
      <c r="Q32" s="24">
        <f>Q31+R31</f>
        <v>1413</v>
      </c>
      <c r="R32" s="26"/>
      <c r="S32" s="24">
        <f>S31+T31</f>
        <v>0</v>
      </c>
      <c r="T32" s="26"/>
      <c r="U32" s="24">
        <f>U31+V31</f>
        <v>157</v>
      </c>
      <c r="V32" s="26"/>
      <c r="W32" s="24">
        <f>W31+X31</f>
        <v>1099</v>
      </c>
      <c r="X32" s="26"/>
      <c r="Y32" s="24">
        <f>Y31+Z31</f>
        <v>628</v>
      </c>
      <c r="Z32" s="26"/>
      <c r="AA32" s="24">
        <f>AA31+AB31</f>
        <v>3297</v>
      </c>
      <c r="AB32" s="26"/>
      <c r="AC32" s="19">
        <f>Q32+S32+U32+W32+Y32</f>
        <v>3297</v>
      </c>
      <c r="AE32" s="5" t="s">
        <v>0</v>
      </c>
      <c r="AF32" s="27">
        <f>IFERROR(B32/Q32,"N.A.")</f>
        <v>3538</v>
      </c>
      <c r="AG32" s="28"/>
      <c r="AH32" s="27" t="str">
        <f>IFERROR(D32/S32,"N.A.")</f>
        <v>N.A.</v>
      </c>
      <c r="AI32" s="28"/>
      <c r="AJ32" s="27">
        <f>IFERROR(F32/U32,"N.A.")</f>
        <v>3225</v>
      </c>
      <c r="AK32" s="28"/>
      <c r="AL32" s="27">
        <f>IFERROR(H32/W32,"N.A.")</f>
        <v>668.57142857142856</v>
      </c>
      <c r="AM32" s="28"/>
      <c r="AN32" s="27">
        <f>IFERROR(J32/Y32,"N.A.")</f>
        <v>0</v>
      </c>
      <c r="AO32" s="28"/>
      <c r="AP32" s="27">
        <f>IFERROR(L32/AA32,"N.A.")</f>
        <v>1892.7142857142858</v>
      </c>
      <c r="AQ32" s="28"/>
      <c r="AR32" s="16">
        <f>IFERROR(N32/AC32, "N.A.")</f>
        <v>1892.7142857142858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472570</v>
      </c>
      <c r="C39" s="2"/>
      <c r="D39" s="2"/>
      <c r="E39" s="2"/>
      <c r="F39" s="2"/>
      <c r="G39" s="2"/>
      <c r="H39" s="2">
        <v>406630</v>
      </c>
      <c r="I39" s="2"/>
      <c r="J39" s="2">
        <v>0</v>
      </c>
      <c r="K39" s="2"/>
      <c r="L39" s="1">
        <f>B39+D39+F39+H39+J39</f>
        <v>879200</v>
      </c>
      <c r="M39" s="13">
        <f>C39+E39+G39+I39+K39</f>
        <v>0</v>
      </c>
      <c r="N39" s="14">
        <f>L39+M39</f>
        <v>879200</v>
      </c>
      <c r="P39" s="3" t="s">
        <v>12</v>
      </c>
      <c r="Q39" s="2">
        <v>157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314</v>
      </c>
      <c r="X39" s="2">
        <v>0</v>
      </c>
      <c r="Y39" s="2">
        <v>157</v>
      </c>
      <c r="Z39" s="2">
        <v>0</v>
      </c>
      <c r="AA39" s="1">
        <f>Q39+S39+U39+W39+Y39</f>
        <v>628</v>
      </c>
      <c r="AB39" s="13">
        <f>R39+T39+V39+X39+Z39</f>
        <v>0</v>
      </c>
      <c r="AC39" s="14">
        <f>AA39+AB39</f>
        <v>628</v>
      </c>
      <c r="AE39" s="3" t="s">
        <v>12</v>
      </c>
      <c r="AF39" s="2">
        <f>IFERROR(B39/Q39, "N.A.")</f>
        <v>3010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1295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1400</v>
      </c>
      <c r="AQ39" s="13" t="str">
        <f t="shared" si="30"/>
        <v>N.A.</v>
      </c>
      <c r="AR39" s="14">
        <f t="shared" si="30"/>
        <v>1400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337550</v>
      </c>
      <c r="C41" s="2">
        <v>4710000</v>
      </c>
      <c r="D41" s="2"/>
      <c r="E41" s="2"/>
      <c r="F41" s="2"/>
      <c r="G41" s="2"/>
      <c r="H41" s="2"/>
      <c r="I41" s="2">
        <v>472570</v>
      </c>
      <c r="J41" s="2">
        <v>0</v>
      </c>
      <c r="K41" s="2"/>
      <c r="L41" s="1">
        <f t="shared" si="31"/>
        <v>337550</v>
      </c>
      <c r="M41" s="13">
        <f t="shared" si="31"/>
        <v>5182570</v>
      </c>
      <c r="N41" s="14">
        <f t="shared" si="32"/>
        <v>5520120</v>
      </c>
      <c r="P41" s="3" t="s">
        <v>14</v>
      </c>
      <c r="Q41" s="2">
        <v>157</v>
      </c>
      <c r="R41" s="2">
        <v>314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157</v>
      </c>
      <c r="Y41" s="2">
        <v>157</v>
      </c>
      <c r="Z41" s="2">
        <v>0</v>
      </c>
      <c r="AA41" s="1">
        <f t="shared" si="33"/>
        <v>314</v>
      </c>
      <c r="AB41" s="13">
        <f t="shared" si="33"/>
        <v>471</v>
      </c>
      <c r="AC41" s="14">
        <f t="shared" si="34"/>
        <v>785</v>
      </c>
      <c r="AE41" s="3" t="s">
        <v>14</v>
      </c>
      <c r="AF41" s="2">
        <f t="shared" si="35"/>
        <v>2150</v>
      </c>
      <c r="AG41" s="2">
        <f t="shared" si="30"/>
        <v>15000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3010</v>
      </c>
      <c r="AN41" s="2">
        <f t="shared" si="30"/>
        <v>0</v>
      </c>
      <c r="AO41" s="2" t="str">
        <f t="shared" si="30"/>
        <v>N.A.</v>
      </c>
      <c r="AP41" s="15">
        <f t="shared" si="30"/>
        <v>1075</v>
      </c>
      <c r="AQ41" s="13">
        <f t="shared" si="30"/>
        <v>11003.333333333334</v>
      </c>
      <c r="AR41" s="14">
        <f t="shared" si="30"/>
        <v>7032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810120</v>
      </c>
      <c r="C43" s="2">
        <v>4710000</v>
      </c>
      <c r="D43" s="2"/>
      <c r="E43" s="2"/>
      <c r="F43" s="2"/>
      <c r="G43" s="2"/>
      <c r="H43" s="2">
        <v>406630</v>
      </c>
      <c r="I43" s="2">
        <v>472570</v>
      </c>
      <c r="J43" s="2">
        <v>0</v>
      </c>
      <c r="K43" s="2"/>
      <c r="L43" s="1">
        <f t="shared" ref="L43" si="36">B43+D43+F43+H43+J43</f>
        <v>1216750</v>
      </c>
      <c r="M43" s="13">
        <f t="shared" ref="M43" si="37">C43+E43+G43+I43+K43</f>
        <v>5182570</v>
      </c>
      <c r="N43" s="17">
        <f t="shared" ref="N43" si="38">L43+M43</f>
        <v>6399320</v>
      </c>
      <c r="P43" s="4" t="s">
        <v>16</v>
      </c>
      <c r="Q43" s="2">
        <v>314</v>
      </c>
      <c r="R43" s="2">
        <v>314</v>
      </c>
      <c r="S43" s="2">
        <v>0</v>
      </c>
      <c r="T43" s="2">
        <v>0</v>
      </c>
      <c r="U43" s="2">
        <v>0</v>
      </c>
      <c r="V43" s="2">
        <v>0</v>
      </c>
      <c r="W43" s="2">
        <v>314</v>
      </c>
      <c r="X43" s="2">
        <v>157</v>
      </c>
      <c r="Y43" s="2">
        <v>314</v>
      </c>
      <c r="Z43" s="2">
        <v>0</v>
      </c>
      <c r="AA43" s="1">
        <f t="shared" ref="AA43" si="39">Q43+S43+U43+W43+Y43</f>
        <v>942</v>
      </c>
      <c r="AB43" s="13">
        <f t="shared" ref="AB43" si="40">R43+T43+V43+X43+Z43</f>
        <v>471</v>
      </c>
      <c r="AC43" s="17">
        <f t="shared" ref="AC43" si="41">AA43+AB43</f>
        <v>1413</v>
      </c>
      <c r="AE43" s="4" t="s">
        <v>16</v>
      </c>
      <c r="AF43" s="2">
        <f t="shared" si="35"/>
        <v>2580</v>
      </c>
      <c r="AG43" s="2">
        <f t="shared" si="30"/>
        <v>15000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1295</v>
      </c>
      <c r="AM43" s="2">
        <f t="shared" si="30"/>
        <v>3010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1291.6666666666667</v>
      </c>
      <c r="AQ43" s="13">
        <f t="shared" ref="AQ43" si="43">IFERROR(M43/AB43, "N.A.")</f>
        <v>11003.333333333334</v>
      </c>
      <c r="AR43" s="14">
        <f t="shared" ref="AR43" si="44">IFERROR(N43/AC43, "N.A.")</f>
        <v>4528.8888888888887</v>
      </c>
    </row>
    <row r="44" spans="1:44" ht="15" customHeight="1" thickBot="1" x14ac:dyDescent="0.3">
      <c r="A44" s="5" t="s">
        <v>0</v>
      </c>
      <c r="B44" s="24">
        <f>B43+C43</f>
        <v>5520120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879200</v>
      </c>
      <c r="I44" s="26"/>
      <c r="J44" s="24">
        <f>J43+K43</f>
        <v>0</v>
      </c>
      <c r="K44" s="26"/>
      <c r="L44" s="24">
        <f>L43+M43</f>
        <v>6399320</v>
      </c>
      <c r="M44" s="25"/>
      <c r="N44" s="18">
        <f>B44+D44+F44+H44+J44</f>
        <v>6399320</v>
      </c>
      <c r="P44" s="5" t="s">
        <v>0</v>
      </c>
      <c r="Q44" s="24">
        <f>Q43+R43</f>
        <v>628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471</v>
      </c>
      <c r="X44" s="26"/>
      <c r="Y44" s="24">
        <f>Y43+Z43</f>
        <v>314</v>
      </c>
      <c r="Z44" s="26"/>
      <c r="AA44" s="24">
        <f>AA43+AB43</f>
        <v>1413</v>
      </c>
      <c r="AB44" s="25"/>
      <c r="AC44" s="18">
        <f>Q44+S44+U44+W44+Y44</f>
        <v>1413</v>
      </c>
      <c r="AE44" s="5" t="s">
        <v>0</v>
      </c>
      <c r="AF44" s="27">
        <f>IFERROR(B44/Q44,"N.A.")</f>
        <v>8790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1866.6666666666667</v>
      </c>
      <c r="AM44" s="28"/>
      <c r="AN44" s="27">
        <f>IFERROR(J44/Y44,"N.A.")</f>
        <v>0</v>
      </c>
      <c r="AO44" s="28"/>
      <c r="AP44" s="27">
        <f>IFERROR(L44/AA44,"N.A.")</f>
        <v>4528.8888888888887</v>
      </c>
      <c r="AQ44" s="28"/>
      <c r="AR44" s="16">
        <f>IFERROR(N44/AC44, "N.A.")</f>
        <v>4528.8888888888887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5197410</v>
      </c>
      <c r="C15" s="2"/>
      <c r="D15" s="2">
        <v>3096000</v>
      </c>
      <c r="E15" s="2"/>
      <c r="F15" s="2">
        <v>540000</v>
      </c>
      <c r="G15" s="2"/>
      <c r="H15" s="2">
        <v>7692177</v>
      </c>
      <c r="I15" s="2"/>
      <c r="J15" s="2">
        <v>0</v>
      </c>
      <c r="K15" s="2"/>
      <c r="L15" s="1">
        <f>B15+D15+F15+H15+J15</f>
        <v>16525587</v>
      </c>
      <c r="M15" s="13">
        <f>C15+E15+G15+I15+K15</f>
        <v>0</v>
      </c>
      <c r="N15" s="14">
        <f>L15+M15</f>
        <v>16525587</v>
      </c>
      <c r="P15" s="3" t="s">
        <v>12</v>
      </c>
      <c r="Q15" s="2">
        <v>1129</v>
      </c>
      <c r="R15" s="2">
        <v>0</v>
      </c>
      <c r="S15" s="2">
        <v>540</v>
      </c>
      <c r="T15" s="2">
        <v>0</v>
      </c>
      <c r="U15" s="2">
        <v>180</v>
      </c>
      <c r="V15" s="2">
        <v>0</v>
      </c>
      <c r="W15" s="2">
        <v>1914</v>
      </c>
      <c r="X15" s="2">
        <v>0</v>
      </c>
      <c r="Y15" s="2">
        <v>141</v>
      </c>
      <c r="Z15" s="2">
        <v>0</v>
      </c>
      <c r="AA15" s="1">
        <f>Q15+S15+U15+W15+Y15</f>
        <v>3904</v>
      </c>
      <c r="AB15" s="13">
        <f>R15+T15+V15+X15+Z15</f>
        <v>0</v>
      </c>
      <c r="AC15" s="14">
        <f>AA15+AB15</f>
        <v>3904</v>
      </c>
      <c r="AE15" s="3" t="s">
        <v>12</v>
      </c>
      <c r="AF15" s="2">
        <f>IFERROR(B15/Q15, "N.A.")</f>
        <v>4603.5518157661645</v>
      </c>
      <c r="AG15" s="2" t="str">
        <f t="shared" ref="AG15:AR19" si="0">IFERROR(C15/R15, "N.A.")</f>
        <v>N.A.</v>
      </c>
      <c r="AH15" s="2">
        <f t="shared" si="0"/>
        <v>5733.333333333333</v>
      </c>
      <c r="AI15" s="2" t="str">
        <f t="shared" si="0"/>
        <v>N.A.</v>
      </c>
      <c r="AJ15" s="2">
        <f t="shared" si="0"/>
        <v>3000</v>
      </c>
      <c r="AK15" s="2" t="str">
        <f t="shared" si="0"/>
        <v>N.A.</v>
      </c>
      <c r="AL15" s="2">
        <f t="shared" si="0"/>
        <v>4018.9012539184955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4232.9884733606559</v>
      </c>
      <c r="AQ15" s="13" t="str">
        <f t="shared" si="0"/>
        <v>N.A.</v>
      </c>
      <c r="AR15" s="14">
        <f t="shared" si="0"/>
        <v>4232.9884733606559</v>
      </c>
    </row>
    <row r="16" spans="1:44" ht="15" customHeight="1" thickBot="1" x14ac:dyDescent="0.3">
      <c r="A16" s="3" t="s">
        <v>13</v>
      </c>
      <c r="B16" s="2">
        <v>1684740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1684740</v>
      </c>
      <c r="M16" s="13">
        <f t="shared" si="1"/>
        <v>0</v>
      </c>
      <c r="N16" s="14">
        <f t="shared" ref="N16:N18" si="2">L16+M16</f>
        <v>1684740</v>
      </c>
      <c r="P16" s="3" t="s">
        <v>13</v>
      </c>
      <c r="Q16" s="2">
        <v>606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606</v>
      </c>
      <c r="AB16" s="13">
        <f t="shared" si="3"/>
        <v>0</v>
      </c>
      <c r="AC16" s="14">
        <f t="shared" ref="AC16:AC18" si="4">AA16+AB16</f>
        <v>606</v>
      </c>
      <c r="AE16" s="3" t="s">
        <v>13</v>
      </c>
      <c r="AF16" s="2">
        <f t="shared" ref="AF16:AF19" si="5">IFERROR(B16/Q16, "N.A.")</f>
        <v>2780.09900990099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2780.09900990099</v>
      </c>
      <c r="AQ16" s="13" t="str">
        <f t="shared" si="0"/>
        <v>N.A.</v>
      </c>
      <c r="AR16" s="14">
        <f t="shared" si="0"/>
        <v>2780.09900990099</v>
      </c>
    </row>
    <row r="17" spans="1:44" ht="15" customHeight="1" thickBot="1" x14ac:dyDescent="0.3">
      <c r="A17" s="3" t="s">
        <v>14</v>
      </c>
      <c r="B17" s="2">
        <v>10061959.999999998</v>
      </c>
      <c r="C17" s="2">
        <v>14966400</v>
      </c>
      <c r="D17" s="2">
        <v>660480</v>
      </c>
      <c r="E17" s="2"/>
      <c r="F17" s="2"/>
      <c r="G17" s="2">
        <v>7120000</v>
      </c>
      <c r="H17" s="2"/>
      <c r="I17" s="2">
        <v>10283450</v>
      </c>
      <c r="J17" s="2">
        <v>0</v>
      </c>
      <c r="K17" s="2"/>
      <c r="L17" s="1">
        <f t="shared" si="1"/>
        <v>10722439.999999998</v>
      </c>
      <c r="M17" s="13">
        <f t="shared" si="1"/>
        <v>32369850</v>
      </c>
      <c r="N17" s="14">
        <f t="shared" si="2"/>
        <v>43092290</v>
      </c>
      <c r="P17" s="3" t="s">
        <v>14</v>
      </c>
      <c r="Q17" s="2">
        <v>2465</v>
      </c>
      <c r="R17" s="2">
        <v>2042</v>
      </c>
      <c r="S17" s="2">
        <v>128</v>
      </c>
      <c r="T17" s="2">
        <v>0</v>
      </c>
      <c r="U17" s="2">
        <v>0</v>
      </c>
      <c r="V17" s="2">
        <v>436</v>
      </c>
      <c r="W17" s="2">
        <v>0</v>
      </c>
      <c r="X17" s="2">
        <v>1310</v>
      </c>
      <c r="Y17" s="2">
        <v>282</v>
      </c>
      <c r="Z17" s="2">
        <v>0</v>
      </c>
      <c r="AA17" s="1">
        <f t="shared" si="3"/>
        <v>2875</v>
      </c>
      <c r="AB17" s="13">
        <f t="shared" si="3"/>
        <v>3788</v>
      </c>
      <c r="AC17" s="14">
        <f t="shared" si="4"/>
        <v>6663</v>
      </c>
      <c r="AE17" s="3" t="s">
        <v>14</v>
      </c>
      <c r="AF17" s="2">
        <f t="shared" si="5"/>
        <v>4081.9310344827577</v>
      </c>
      <c r="AG17" s="2">
        <f t="shared" si="0"/>
        <v>7329.2850146914789</v>
      </c>
      <c r="AH17" s="2">
        <f t="shared" si="0"/>
        <v>5160</v>
      </c>
      <c r="AI17" s="2" t="str">
        <f t="shared" si="0"/>
        <v>N.A.</v>
      </c>
      <c r="AJ17" s="2" t="str">
        <f t="shared" si="0"/>
        <v>N.A.</v>
      </c>
      <c r="AK17" s="2">
        <f t="shared" si="0"/>
        <v>16330.275229357798</v>
      </c>
      <c r="AL17" s="2" t="str">
        <f t="shared" si="0"/>
        <v>N.A.</v>
      </c>
      <c r="AM17" s="2">
        <f t="shared" si="0"/>
        <v>7849.9618320610689</v>
      </c>
      <c r="AN17" s="2">
        <f t="shared" si="0"/>
        <v>0</v>
      </c>
      <c r="AO17" s="2" t="str">
        <f t="shared" si="0"/>
        <v>N.A.</v>
      </c>
      <c r="AP17" s="15">
        <f t="shared" si="0"/>
        <v>3729.5443478260863</v>
      </c>
      <c r="AQ17" s="13">
        <f t="shared" si="0"/>
        <v>8545.3669482576552</v>
      </c>
      <c r="AR17" s="14">
        <f t="shared" si="0"/>
        <v>6467.4005703136727</v>
      </c>
    </row>
    <row r="18" spans="1:44" ht="15" customHeight="1" thickBot="1" x14ac:dyDescent="0.3">
      <c r="A18" s="3" t="s">
        <v>15</v>
      </c>
      <c r="B18" s="2">
        <v>242520</v>
      </c>
      <c r="C18" s="2"/>
      <c r="D18" s="2">
        <v>6379200.0000000009</v>
      </c>
      <c r="E18" s="2">
        <v>1926400</v>
      </c>
      <c r="F18" s="2"/>
      <c r="G18" s="2">
        <v>3840000</v>
      </c>
      <c r="H18" s="2">
        <v>2996360</v>
      </c>
      <c r="I18" s="2"/>
      <c r="J18" s="2">
        <v>0</v>
      </c>
      <c r="K18" s="2"/>
      <c r="L18" s="1">
        <f t="shared" si="1"/>
        <v>9618080</v>
      </c>
      <c r="M18" s="13">
        <f t="shared" si="1"/>
        <v>5766400</v>
      </c>
      <c r="N18" s="14">
        <f t="shared" si="2"/>
        <v>15384480</v>
      </c>
      <c r="P18" s="3" t="s">
        <v>15</v>
      </c>
      <c r="Q18" s="2">
        <v>141</v>
      </c>
      <c r="R18" s="2">
        <v>0</v>
      </c>
      <c r="S18" s="2">
        <v>564</v>
      </c>
      <c r="T18" s="2">
        <v>128</v>
      </c>
      <c r="U18" s="2">
        <v>0</v>
      </c>
      <c r="V18" s="2">
        <v>128</v>
      </c>
      <c r="W18" s="2">
        <v>2789</v>
      </c>
      <c r="X18" s="2">
        <v>0</v>
      </c>
      <c r="Y18" s="2">
        <v>128</v>
      </c>
      <c r="Z18" s="2">
        <v>0</v>
      </c>
      <c r="AA18" s="1">
        <f t="shared" si="3"/>
        <v>3622</v>
      </c>
      <c r="AB18" s="13">
        <f t="shared" si="3"/>
        <v>256</v>
      </c>
      <c r="AC18" s="17">
        <f t="shared" si="4"/>
        <v>3878</v>
      </c>
      <c r="AE18" s="3" t="s">
        <v>15</v>
      </c>
      <c r="AF18" s="2">
        <f t="shared" si="5"/>
        <v>1720</v>
      </c>
      <c r="AG18" s="2" t="str">
        <f t="shared" si="0"/>
        <v>N.A.</v>
      </c>
      <c r="AH18" s="2">
        <f t="shared" si="0"/>
        <v>11310.638297872341</v>
      </c>
      <c r="AI18" s="2">
        <f t="shared" si="0"/>
        <v>15050</v>
      </c>
      <c r="AJ18" s="2" t="str">
        <f t="shared" si="0"/>
        <v>N.A.</v>
      </c>
      <c r="AK18" s="2">
        <f t="shared" si="0"/>
        <v>30000</v>
      </c>
      <c r="AL18" s="2">
        <f t="shared" si="0"/>
        <v>1074.349229114378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2655.4610712313638</v>
      </c>
      <c r="AQ18" s="13">
        <f t="shared" si="0"/>
        <v>22525</v>
      </c>
      <c r="AR18" s="14">
        <f t="shared" si="0"/>
        <v>3967.1170706549769</v>
      </c>
    </row>
    <row r="19" spans="1:44" ht="15" customHeight="1" thickBot="1" x14ac:dyDescent="0.3">
      <c r="A19" s="4" t="s">
        <v>16</v>
      </c>
      <c r="B19" s="2">
        <v>17186630</v>
      </c>
      <c r="C19" s="2">
        <v>14966400</v>
      </c>
      <c r="D19" s="2">
        <v>10135680</v>
      </c>
      <c r="E19" s="2">
        <v>1926400</v>
      </c>
      <c r="F19" s="2">
        <v>540000</v>
      </c>
      <c r="G19" s="2">
        <v>10960000</v>
      </c>
      <c r="H19" s="2">
        <v>10688537.000000002</v>
      </c>
      <c r="I19" s="2">
        <v>10283450</v>
      </c>
      <c r="J19" s="2">
        <v>0</v>
      </c>
      <c r="K19" s="2"/>
      <c r="L19" s="1">
        <f t="shared" ref="L19" si="6">B19+D19+F19+H19+J19</f>
        <v>38550847</v>
      </c>
      <c r="M19" s="13">
        <f t="shared" ref="M19" si="7">C19+E19+G19+I19+K19</f>
        <v>38136250</v>
      </c>
      <c r="N19" s="17">
        <f t="shared" ref="N19" si="8">L19+M19</f>
        <v>76687097</v>
      </c>
      <c r="P19" s="4" t="s">
        <v>16</v>
      </c>
      <c r="Q19" s="2">
        <v>4341</v>
      </c>
      <c r="R19" s="2">
        <v>2042</v>
      </c>
      <c r="S19" s="2">
        <v>1232</v>
      </c>
      <c r="T19" s="2">
        <v>128</v>
      </c>
      <c r="U19" s="2">
        <v>180</v>
      </c>
      <c r="V19" s="2">
        <v>564</v>
      </c>
      <c r="W19" s="2">
        <v>4703</v>
      </c>
      <c r="X19" s="2">
        <v>1310</v>
      </c>
      <c r="Y19" s="2">
        <v>551</v>
      </c>
      <c r="Z19" s="2">
        <v>0</v>
      </c>
      <c r="AA19" s="1">
        <f t="shared" ref="AA19" si="9">Q19+S19+U19+W19+Y19</f>
        <v>11007</v>
      </c>
      <c r="AB19" s="13">
        <f t="shared" ref="AB19" si="10">R19+T19+V19+X19+Z19</f>
        <v>4044</v>
      </c>
      <c r="AC19" s="14">
        <f t="shared" ref="AC19" si="11">AA19+AB19</f>
        <v>15051</v>
      </c>
      <c r="AE19" s="4" t="s">
        <v>16</v>
      </c>
      <c r="AF19" s="2">
        <f t="shared" si="5"/>
        <v>3959.140750979037</v>
      </c>
      <c r="AG19" s="2">
        <f t="shared" si="0"/>
        <v>7329.2850146914789</v>
      </c>
      <c r="AH19" s="2">
        <f t="shared" si="0"/>
        <v>8227.0129870129877</v>
      </c>
      <c r="AI19" s="2">
        <f t="shared" si="0"/>
        <v>15050</v>
      </c>
      <c r="AJ19" s="2">
        <f t="shared" si="0"/>
        <v>3000</v>
      </c>
      <c r="AK19" s="2">
        <f t="shared" si="0"/>
        <v>19432.624113475176</v>
      </c>
      <c r="AL19" s="2">
        <f t="shared" si="0"/>
        <v>2272.7061450138212</v>
      </c>
      <c r="AM19" s="2">
        <f t="shared" si="0"/>
        <v>7849.9618320610689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3502.3936585809029</v>
      </c>
      <c r="AQ19" s="13">
        <f t="shared" ref="AQ19" si="13">IFERROR(M19/AB19, "N.A.")</f>
        <v>9430.3288822947579</v>
      </c>
      <c r="AR19" s="14">
        <f t="shared" ref="AR19" si="14">IFERROR(N19/AC19, "N.A.")</f>
        <v>5095.1496246096603</v>
      </c>
    </row>
    <row r="20" spans="1:44" ht="15" customHeight="1" thickBot="1" x14ac:dyDescent="0.3">
      <c r="A20" s="5" t="s">
        <v>0</v>
      </c>
      <c r="B20" s="24">
        <f>B19+C19</f>
        <v>32153030</v>
      </c>
      <c r="C20" s="26"/>
      <c r="D20" s="24">
        <f>D19+E19</f>
        <v>12062080</v>
      </c>
      <c r="E20" s="26"/>
      <c r="F20" s="24">
        <f>F19+G19</f>
        <v>11500000</v>
      </c>
      <c r="G20" s="26"/>
      <c r="H20" s="24">
        <f>H19+I19</f>
        <v>20971987</v>
      </c>
      <c r="I20" s="26"/>
      <c r="J20" s="24">
        <f>J19+K19</f>
        <v>0</v>
      </c>
      <c r="K20" s="26"/>
      <c r="L20" s="24">
        <f>L19+M19</f>
        <v>76687097</v>
      </c>
      <c r="M20" s="25"/>
      <c r="N20" s="18">
        <f>B20+D20+F20+H20+J20</f>
        <v>76687097</v>
      </c>
      <c r="P20" s="5" t="s">
        <v>0</v>
      </c>
      <c r="Q20" s="24">
        <f>Q19+R19</f>
        <v>6383</v>
      </c>
      <c r="R20" s="26"/>
      <c r="S20" s="24">
        <f>S19+T19</f>
        <v>1360</v>
      </c>
      <c r="T20" s="26"/>
      <c r="U20" s="24">
        <f>U19+V19</f>
        <v>744</v>
      </c>
      <c r="V20" s="26"/>
      <c r="W20" s="24">
        <f>W19+X19</f>
        <v>6013</v>
      </c>
      <c r="X20" s="26"/>
      <c r="Y20" s="24">
        <f>Y19+Z19</f>
        <v>551</v>
      </c>
      <c r="Z20" s="26"/>
      <c r="AA20" s="24">
        <f>AA19+AB19</f>
        <v>15051</v>
      </c>
      <c r="AB20" s="26"/>
      <c r="AC20" s="19">
        <f>Q20+S20+U20+W20+Y20</f>
        <v>15051</v>
      </c>
      <c r="AE20" s="5" t="s">
        <v>0</v>
      </c>
      <c r="AF20" s="27">
        <f>IFERROR(B20/Q20,"N.A.")</f>
        <v>5037.2912423625257</v>
      </c>
      <c r="AG20" s="28"/>
      <c r="AH20" s="27">
        <f>IFERROR(D20/S20,"N.A.")</f>
        <v>8869.176470588236</v>
      </c>
      <c r="AI20" s="28"/>
      <c r="AJ20" s="27">
        <f>IFERROR(F20/U20,"N.A.")</f>
        <v>15456.989247311827</v>
      </c>
      <c r="AK20" s="28"/>
      <c r="AL20" s="27">
        <f>IFERROR(H20/W20,"N.A.")</f>
        <v>3487.7743223016796</v>
      </c>
      <c r="AM20" s="28"/>
      <c r="AN20" s="27">
        <f>IFERROR(J20/Y20,"N.A.")</f>
        <v>0</v>
      </c>
      <c r="AO20" s="28"/>
      <c r="AP20" s="27">
        <f>IFERROR(L20/AA20,"N.A.")</f>
        <v>5095.1496246096603</v>
      </c>
      <c r="AQ20" s="28"/>
      <c r="AR20" s="16">
        <f>IFERROR(N20/AC20, "N.A.")</f>
        <v>5095.1496246096603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5197410</v>
      </c>
      <c r="C27" s="2"/>
      <c r="D27" s="2">
        <v>3096000</v>
      </c>
      <c r="E27" s="2"/>
      <c r="F27" s="2">
        <v>540000</v>
      </c>
      <c r="G27" s="2"/>
      <c r="H27" s="2">
        <v>5717865</v>
      </c>
      <c r="I27" s="2"/>
      <c r="J27" s="2"/>
      <c r="K27" s="2"/>
      <c r="L27" s="1">
        <f>B27+D27+F27+H27+J27</f>
        <v>14551275</v>
      </c>
      <c r="M27" s="13">
        <f>C27+E27+G27+I27+K27</f>
        <v>0</v>
      </c>
      <c r="N27" s="14">
        <f>L27+M27</f>
        <v>14551275</v>
      </c>
      <c r="P27" s="3" t="s">
        <v>12</v>
      </c>
      <c r="Q27" s="2">
        <v>1129</v>
      </c>
      <c r="R27" s="2">
        <v>0</v>
      </c>
      <c r="S27" s="2">
        <v>540</v>
      </c>
      <c r="T27" s="2">
        <v>0</v>
      </c>
      <c r="U27" s="2">
        <v>180</v>
      </c>
      <c r="V27" s="2">
        <v>0</v>
      </c>
      <c r="W27" s="2">
        <v>1321</v>
      </c>
      <c r="X27" s="2">
        <v>0</v>
      </c>
      <c r="Y27" s="2">
        <v>0</v>
      </c>
      <c r="Z27" s="2">
        <v>0</v>
      </c>
      <c r="AA27" s="1">
        <f>Q27+S27+U27+W27+Y27</f>
        <v>3170</v>
      </c>
      <c r="AB27" s="13">
        <f>R27+T27+V27+X27+Z27</f>
        <v>0</v>
      </c>
      <c r="AC27" s="14">
        <f>AA27+AB27</f>
        <v>3170</v>
      </c>
      <c r="AE27" s="3" t="s">
        <v>12</v>
      </c>
      <c r="AF27" s="2">
        <f>IFERROR(B27/Q27, "N.A.")</f>
        <v>4603.5518157661645</v>
      </c>
      <c r="AG27" s="2" t="str">
        <f t="shared" ref="AG27:AR31" si="15">IFERROR(C27/R27, "N.A.")</f>
        <v>N.A.</v>
      </c>
      <c r="AH27" s="2">
        <f t="shared" si="15"/>
        <v>5733.333333333333</v>
      </c>
      <c r="AI27" s="2" t="str">
        <f t="shared" si="15"/>
        <v>N.A.</v>
      </c>
      <c r="AJ27" s="2">
        <f t="shared" si="15"/>
        <v>3000</v>
      </c>
      <c r="AK27" s="2" t="str">
        <f t="shared" si="15"/>
        <v>N.A.</v>
      </c>
      <c r="AL27" s="2">
        <f t="shared" si="15"/>
        <v>4328.4367903103712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4590.3075709779177</v>
      </c>
      <c r="AQ27" s="13" t="str">
        <f t="shared" si="15"/>
        <v>N.A.</v>
      </c>
      <c r="AR27" s="14">
        <f t="shared" si="15"/>
        <v>4590.3075709779177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8642600</v>
      </c>
      <c r="C29" s="2">
        <v>7026000.0000000009</v>
      </c>
      <c r="D29" s="2">
        <v>660480</v>
      </c>
      <c r="E29" s="2"/>
      <c r="F29" s="2"/>
      <c r="G29" s="2">
        <v>4560000</v>
      </c>
      <c r="H29" s="2"/>
      <c r="I29" s="2">
        <v>8094650.0000000009</v>
      </c>
      <c r="J29" s="2">
        <v>0</v>
      </c>
      <c r="K29" s="2"/>
      <c r="L29" s="1">
        <f t="shared" si="16"/>
        <v>9303080</v>
      </c>
      <c r="M29" s="13">
        <f t="shared" si="16"/>
        <v>19680650</v>
      </c>
      <c r="N29" s="14">
        <f t="shared" si="17"/>
        <v>28983730</v>
      </c>
      <c r="P29" s="3" t="s">
        <v>14</v>
      </c>
      <c r="Q29" s="2">
        <v>2016</v>
      </c>
      <c r="R29" s="2">
        <v>1089</v>
      </c>
      <c r="S29" s="2">
        <v>128</v>
      </c>
      <c r="T29" s="2">
        <v>0</v>
      </c>
      <c r="U29" s="2">
        <v>0</v>
      </c>
      <c r="V29" s="2">
        <v>308</v>
      </c>
      <c r="W29" s="2">
        <v>0</v>
      </c>
      <c r="X29" s="2">
        <v>1130</v>
      </c>
      <c r="Y29" s="2">
        <v>141</v>
      </c>
      <c r="Z29" s="2">
        <v>0</v>
      </c>
      <c r="AA29" s="1">
        <f t="shared" si="18"/>
        <v>2285</v>
      </c>
      <c r="AB29" s="13">
        <f t="shared" si="18"/>
        <v>2527</v>
      </c>
      <c r="AC29" s="14">
        <f t="shared" si="19"/>
        <v>4812</v>
      </c>
      <c r="AE29" s="3" t="s">
        <v>14</v>
      </c>
      <c r="AF29" s="2">
        <f t="shared" si="20"/>
        <v>4287.0039682539682</v>
      </c>
      <c r="AG29" s="2">
        <f t="shared" si="15"/>
        <v>6451.7906336088163</v>
      </c>
      <c r="AH29" s="2">
        <f t="shared" si="15"/>
        <v>5160</v>
      </c>
      <c r="AI29" s="2" t="str">
        <f t="shared" si="15"/>
        <v>N.A.</v>
      </c>
      <c r="AJ29" s="2" t="str">
        <f t="shared" si="15"/>
        <v>N.A.</v>
      </c>
      <c r="AK29" s="2">
        <f t="shared" si="15"/>
        <v>14805.194805194806</v>
      </c>
      <c r="AL29" s="2" t="str">
        <f t="shared" si="15"/>
        <v>N.A.</v>
      </c>
      <c r="AM29" s="2">
        <f t="shared" si="15"/>
        <v>7163.4070796460182</v>
      </c>
      <c r="AN29" s="2">
        <f t="shared" si="15"/>
        <v>0</v>
      </c>
      <c r="AO29" s="2" t="str">
        <f t="shared" si="15"/>
        <v>N.A.</v>
      </c>
      <c r="AP29" s="15">
        <f t="shared" si="15"/>
        <v>4071.3698030634573</v>
      </c>
      <c r="AQ29" s="13">
        <f t="shared" si="15"/>
        <v>7788.1480015829047</v>
      </c>
      <c r="AR29" s="14">
        <f t="shared" si="15"/>
        <v>6023.2190357439731</v>
      </c>
    </row>
    <row r="30" spans="1:44" ht="15" customHeight="1" thickBot="1" x14ac:dyDescent="0.3">
      <c r="A30" s="3" t="s">
        <v>15</v>
      </c>
      <c r="B30" s="2">
        <v>242520</v>
      </c>
      <c r="C30" s="2"/>
      <c r="D30" s="2">
        <v>6379200.0000000009</v>
      </c>
      <c r="E30" s="2">
        <v>1926400</v>
      </c>
      <c r="F30" s="2"/>
      <c r="G30" s="2">
        <v>3840000</v>
      </c>
      <c r="H30" s="2">
        <v>2996360</v>
      </c>
      <c r="I30" s="2"/>
      <c r="J30" s="2">
        <v>0</v>
      </c>
      <c r="K30" s="2"/>
      <c r="L30" s="1">
        <f t="shared" si="16"/>
        <v>9618080</v>
      </c>
      <c r="M30" s="13">
        <f t="shared" si="16"/>
        <v>5766400</v>
      </c>
      <c r="N30" s="14">
        <f t="shared" si="17"/>
        <v>15384480</v>
      </c>
      <c r="P30" s="3" t="s">
        <v>15</v>
      </c>
      <c r="Q30" s="2">
        <v>141</v>
      </c>
      <c r="R30" s="2">
        <v>0</v>
      </c>
      <c r="S30" s="2">
        <v>564</v>
      </c>
      <c r="T30" s="2">
        <v>128</v>
      </c>
      <c r="U30" s="2">
        <v>0</v>
      </c>
      <c r="V30" s="2">
        <v>128</v>
      </c>
      <c r="W30" s="2">
        <v>2789</v>
      </c>
      <c r="X30" s="2">
        <v>0</v>
      </c>
      <c r="Y30" s="2">
        <v>128</v>
      </c>
      <c r="Z30" s="2">
        <v>0</v>
      </c>
      <c r="AA30" s="1">
        <f t="shared" si="18"/>
        <v>3622</v>
      </c>
      <c r="AB30" s="13">
        <f t="shared" si="18"/>
        <v>256</v>
      </c>
      <c r="AC30" s="17">
        <f t="shared" si="19"/>
        <v>3878</v>
      </c>
      <c r="AE30" s="3" t="s">
        <v>15</v>
      </c>
      <c r="AF30" s="2">
        <f t="shared" si="20"/>
        <v>1720</v>
      </c>
      <c r="AG30" s="2" t="str">
        <f t="shared" si="15"/>
        <v>N.A.</v>
      </c>
      <c r="AH30" s="2">
        <f t="shared" si="15"/>
        <v>11310.638297872341</v>
      </c>
      <c r="AI30" s="2">
        <f t="shared" si="15"/>
        <v>15050</v>
      </c>
      <c r="AJ30" s="2" t="str">
        <f t="shared" si="15"/>
        <v>N.A.</v>
      </c>
      <c r="AK30" s="2">
        <f t="shared" si="15"/>
        <v>30000</v>
      </c>
      <c r="AL30" s="2">
        <f t="shared" si="15"/>
        <v>1074.349229114378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2655.4610712313638</v>
      </c>
      <c r="AQ30" s="13">
        <f t="shared" si="15"/>
        <v>22525</v>
      </c>
      <c r="AR30" s="14">
        <f t="shared" si="15"/>
        <v>3967.1170706549769</v>
      </c>
    </row>
    <row r="31" spans="1:44" ht="15" customHeight="1" thickBot="1" x14ac:dyDescent="0.3">
      <c r="A31" s="4" t="s">
        <v>16</v>
      </c>
      <c r="B31" s="2">
        <v>14082530</v>
      </c>
      <c r="C31" s="2">
        <v>7026000.0000000009</v>
      </c>
      <c r="D31" s="2">
        <v>10135680</v>
      </c>
      <c r="E31" s="2">
        <v>1926400</v>
      </c>
      <c r="F31" s="2">
        <v>540000</v>
      </c>
      <c r="G31" s="2">
        <v>8400000</v>
      </c>
      <c r="H31" s="2">
        <v>8714225</v>
      </c>
      <c r="I31" s="2">
        <v>8094650.0000000009</v>
      </c>
      <c r="J31" s="2">
        <v>0</v>
      </c>
      <c r="K31" s="2"/>
      <c r="L31" s="1">
        <f t="shared" ref="L31" si="21">B31+D31+F31+H31+J31</f>
        <v>33472435</v>
      </c>
      <c r="M31" s="13">
        <f t="shared" ref="M31" si="22">C31+E31+G31+I31+K31</f>
        <v>25447050</v>
      </c>
      <c r="N31" s="17">
        <f t="shared" ref="N31" si="23">L31+M31</f>
        <v>58919485</v>
      </c>
      <c r="P31" s="4" t="s">
        <v>16</v>
      </c>
      <c r="Q31" s="2">
        <v>3286</v>
      </c>
      <c r="R31" s="2">
        <v>1089</v>
      </c>
      <c r="S31" s="2">
        <v>1232</v>
      </c>
      <c r="T31" s="2">
        <v>128</v>
      </c>
      <c r="U31" s="2">
        <v>180</v>
      </c>
      <c r="V31" s="2">
        <v>436</v>
      </c>
      <c r="W31" s="2">
        <v>4110</v>
      </c>
      <c r="X31" s="2">
        <v>1130</v>
      </c>
      <c r="Y31" s="2">
        <v>269</v>
      </c>
      <c r="Z31" s="2">
        <v>0</v>
      </c>
      <c r="AA31" s="1">
        <f t="shared" ref="AA31" si="24">Q31+S31+U31+W31+Y31</f>
        <v>9077</v>
      </c>
      <c r="AB31" s="13">
        <f t="shared" ref="AB31" si="25">R31+T31+V31+X31+Z31</f>
        <v>2783</v>
      </c>
      <c r="AC31" s="14">
        <f t="shared" ref="AC31" si="26">AA31+AB31</f>
        <v>11860</v>
      </c>
      <c r="AE31" s="4" t="s">
        <v>16</v>
      </c>
      <c r="AF31" s="2">
        <f t="shared" si="20"/>
        <v>4285.6147291539864</v>
      </c>
      <c r="AG31" s="2">
        <f t="shared" si="15"/>
        <v>6451.7906336088163</v>
      </c>
      <c r="AH31" s="2">
        <f t="shared" si="15"/>
        <v>8227.0129870129877</v>
      </c>
      <c r="AI31" s="2">
        <f t="shared" si="15"/>
        <v>15050</v>
      </c>
      <c r="AJ31" s="2">
        <f t="shared" si="15"/>
        <v>3000</v>
      </c>
      <c r="AK31" s="2">
        <f t="shared" si="15"/>
        <v>19266.055045871559</v>
      </c>
      <c r="AL31" s="2">
        <f t="shared" si="15"/>
        <v>2120.2493917274937</v>
      </c>
      <c r="AM31" s="2">
        <f t="shared" si="15"/>
        <v>7163.4070796460182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3687.6098931364991</v>
      </c>
      <c r="AQ31" s="13">
        <f t="shared" ref="AQ31" si="28">IFERROR(M31/AB31, "N.A.")</f>
        <v>9143.7477542220622</v>
      </c>
      <c r="AR31" s="14">
        <f t="shared" ref="AR31" si="29">IFERROR(N31/AC31, "N.A.")</f>
        <v>4967.91610455312</v>
      </c>
    </row>
    <row r="32" spans="1:44" ht="15" customHeight="1" thickBot="1" x14ac:dyDescent="0.3">
      <c r="A32" s="5" t="s">
        <v>0</v>
      </c>
      <c r="B32" s="24">
        <f>B31+C31</f>
        <v>21108530</v>
      </c>
      <c r="C32" s="26"/>
      <c r="D32" s="24">
        <f>D31+E31</f>
        <v>12062080</v>
      </c>
      <c r="E32" s="26"/>
      <c r="F32" s="24">
        <f>F31+G31</f>
        <v>8940000</v>
      </c>
      <c r="G32" s="26"/>
      <c r="H32" s="24">
        <f>H31+I31</f>
        <v>16808875</v>
      </c>
      <c r="I32" s="26"/>
      <c r="J32" s="24">
        <f>J31+K31</f>
        <v>0</v>
      </c>
      <c r="K32" s="26"/>
      <c r="L32" s="24">
        <f>L31+M31</f>
        <v>58919485</v>
      </c>
      <c r="M32" s="25"/>
      <c r="N32" s="18">
        <f>B32+D32+F32+H32+J32</f>
        <v>58919485</v>
      </c>
      <c r="P32" s="5" t="s">
        <v>0</v>
      </c>
      <c r="Q32" s="24">
        <f>Q31+R31</f>
        <v>4375</v>
      </c>
      <c r="R32" s="26"/>
      <c r="S32" s="24">
        <f>S31+T31</f>
        <v>1360</v>
      </c>
      <c r="T32" s="26"/>
      <c r="U32" s="24">
        <f>U31+V31</f>
        <v>616</v>
      </c>
      <c r="V32" s="26"/>
      <c r="W32" s="24">
        <f>W31+X31</f>
        <v>5240</v>
      </c>
      <c r="X32" s="26"/>
      <c r="Y32" s="24">
        <f>Y31+Z31</f>
        <v>269</v>
      </c>
      <c r="Z32" s="26"/>
      <c r="AA32" s="24">
        <f>AA31+AB31</f>
        <v>11860</v>
      </c>
      <c r="AB32" s="26"/>
      <c r="AC32" s="19">
        <f>Q32+S32+U32+W32+Y32</f>
        <v>11860</v>
      </c>
      <c r="AE32" s="5" t="s">
        <v>0</v>
      </c>
      <c r="AF32" s="27">
        <f>IFERROR(B32/Q32,"N.A.")</f>
        <v>4824.8068571428576</v>
      </c>
      <c r="AG32" s="28"/>
      <c r="AH32" s="27">
        <f>IFERROR(D32/S32,"N.A.")</f>
        <v>8869.176470588236</v>
      </c>
      <c r="AI32" s="28"/>
      <c r="AJ32" s="27">
        <f>IFERROR(F32/U32,"N.A.")</f>
        <v>14512.987012987012</v>
      </c>
      <c r="AK32" s="28"/>
      <c r="AL32" s="27">
        <f>IFERROR(H32/W32,"N.A.")</f>
        <v>3207.8005725190837</v>
      </c>
      <c r="AM32" s="28"/>
      <c r="AN32" s="27">
        <f>IFERROR(J32/Y32,"N.A.")</f>
        <v>0</v>
      </c>
      <c r="AO32" s="28"/>
      <c r="AP32" s="27">
        <f>IFERROR(L32/AA32,"N.A.")</f>
        <v>4967.91610455312</v>
      </c>
      <c r="AQ32" s="28"/>
      <c r="AR32" s="16">
        <f>IFERROR(N32/AC32, "N.A.")</f>
        <v>4967.91610455312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1974312</v>
      </c>
      <c r="I39" s="2"/>
      <c r="J39" s="2">
        <v>0</v>
      </c>
      <c r="K39" s="2"/>
      <c r="L39" s="1">
        <f>B39+D39+F39+H39+J39</f>
        <v>1974312</v>
      </c>
      <c r="M39" s="13">
        <f>C39+E39+G39+I39+K39</f>
        <v>0</v>
      </c>
      <c r="N39" s="14">
        <f>L39+M39</f>
        <v>1974312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593</v>
      </c>
      <c r="X39" s="2">
        <v>0</v>
      </c>
      <c r="Y39" s="2">
        <v>141</v>
      </c>
      <c r="Z39" s="2">
        <v>0</v>
      </c>
      <c r="AA39" s="1">
        <f>Q39+S39+U39+W39+Y39</f>
        <v>734</v>
      </c>
      <c r="AB39" s="13">
        <f>R39+T39+V39+X39+Z39</f>
        <v>0</v>
      </c>
      <c r="AC39" s="14">
        <f>AA39+AB39</f>
        <v>734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3329.3625632377739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2689.7983651226159</v>
      </c>
      <c r="AQ39" s="13" t="str">
        <f t="shared" si="30"/>
        <v>N.A.</v>
      </c>
      <c r="AR39" s="14">
        <f t="shared" si="30"/>
        <v>2689.7983651226159</v>
      </c>
    </row>
    <row r="40" spans="1:44" ht="15" customHeight="1" thickBot="1" x14ac:dyDescent="0.3">
      <c r="A40" s="3" t="s">
        <v>13</v>
      </c>
      <c r="B40" s="2">
        <v>1684740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1684740</v>
      </c>
      <c r="M40" s="13">
        <f t="shared" si="31"/>
        <v>0</v>
      </c>
      <c r="N40" s="14">
        <f t="shared" ref="N40:N42" si="32">L40+M40</f>
        <v>1684740</v>
      </c>
      <c r="P40" s="3" t="s">
        <v>13</v>
      </c>
      <c r="Q40" s="2">
        <v>606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606</v>
      </c>
      <c r="AB40" s="13">
        <f t="shared" si="33"/>
        <v>0</v>
      </c>
      <c r="AC40" s="14">
        <f t="shared" ref="AC40:AC42" si="34">AA40+AB40</f>
        <v>606</v>
      </c>
      <c r="AE40" s="3" t="s">
        <v>13</v>
      </c>
      <c r="AF40" s="2">
        <f t="shared" ref="AF40:AF43" si="35">IFERROR(B40/Q40, "N.A.")</f>
        <v>2780.09900990099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2780.09900990099</v>
      </c>
      <c r="AQ40" s="13" t="str">
        <f t="shared" si="30"/>
        <v>N.A.</v>
      </c>
      <c r="AR40" s="14">
        <f t="shared" si="30"/>
        <v>2780.09900990099</v>
      </c>
    </row>
    <row r="41" spans="1:44" ht="15" customHeight="1" thickBot="1" x14ac:dyDescent="0.3">
      <c r="A41" s="3" t="s">
        <v>14</v>
      </c>
      <c r="B41" s="2">
        <v>1419360</v>
      </c>
      <c r="C41" s="2">
        <v>7940400</v>
      </c>
      <c r="D41" s="2"/>
      <c r="E41" s="2"/>
      <c r="F41" s="2"/>
      <c r="G41" s="2">
        <v>2560000</v>
      </c>
      <c r="H41" s="2"/>
      <c r="I41" s="2">
        <v>2188800</v>
      </c>
      <c r="J41" s="2">
        <v>0</v>
      </c>
      <c r="K41" s="2"/>
      <c r="L41" s="1">
        <f t="shared" si="31"/>
        <v>1419360</v>
      </c>
      <c r="M41" s="13">
        <f t="shared" si="31"/>
        <v>12689200</v>
      </c>
      <c r="N41" s="14">
        <f t="shared" si="32"/>
        <v>14108560</v>
      </c>
      <c r="P41" s="3" t="s">
        <v>14</v>
      </c>
      <c r="Q41" s="2">
        <v>449</v>
      </c>
      <c r="R41" s="2">
        <v>953</v>
      </c>
      <c r="S41" s="2">
        <v>0</v>
      </c>
      <c r="T41" s="2">
        <v>0</v>
      </c>
      <c r="U41" s="2">
        <v>0</v>
      </c>
      <c r="V41" s="2">
        <v>128</v>
      </c>
      <c r="W41" s="2">
        <v>0</v>
      </c>
      <c r="X41" s="2">
        <v>180</v>
      </c>
      <c r="Y41" s="2">
        <v>141</v>
      </c>
      <c r="Z41" s="2">
        <v>0</v>
      </c>
      <c r="AA41" s="1">
        <f t="shared" si="33"/>
        <v>590</v>
      </c>
      <c r="AB41" s="13">
        <f t="shared" si="33"/>
        <v>1261</v>
      </c>
      <c r="AC41" s="14">
        <f t="shared" si="34"/>
        <v>1851</v>
      </c>
      <c r="AE41" s="3" t="s">
        <v>14</v>
      </c>
      <c r="AF41" s="2">
        <f t="shared" si="35"/>
        <v>3161.1581291759467</v>
      </c>
      <c r="AG41" s="2">
        <f t="shared" si="30"/>
        <v>8332.0041972717736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20000</v>
      </c>
      <c r="AL41" s="2" t="str">
        <f t="shared" si="30"/>
        <v>N.A.</v>
      </c>
      <c r="AM41" s="2">
        <f t="shared" si="30"/>
        <v>12160</v>
      </c>
      <c r="AN41" s="2">
        <f t="shared" si="30"/>
        <v>0</v>
      </c>
      <c r="AO41" s="2" t="str">
        <f t="shared" si="30"/>
        <v>N.A.</v>
      </c>
      <c r="AP41" s="15">
        <f t="shared" si="30"/>
        <v>2405.6949152542375</v>
      </c>
      <c r="AQ41" s="13">
        <f t="shared" si="30"/>
        <v>10062.807295796987</v>
      </c>
      <c r="AR41" s="14">
        <f t="shared" si="30"/>
        <v>7622.128579146407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3104100</v>
      </c>
      <c r="C43" s="2">
        <v>7940400</v>
      </c>
      <c r="D43" s="2"/>
      <c r="E43" s="2"/>
      <c r="F43" s="2"/>
      <c r="G43" s="2">
        <v>2560000</v>
      </c>
      <c r="H43" s="2">
        <v>1974312</v>
      </c>
      <c r="I43" s="2">
        <v>2188800</v>
      </c>
      <c r="J43" s="2">
        <v>0</v>
      </c>
      <c r="K43" s="2"/>
      <c r="L43" s="1">
        <f t="shared" ref="L43" si="36">B43+D43+F43+H43+J43</f>
        <v>5078412</v>
      </c>
      <c r="M43" s="13">
        <f t="shared" ref="M43" si="37">C43+E43+G43+I43+K43</f>
        <v>12689200</v>
      </c>
      <c r="N43" s="17">
        <f t="shared" ref="N43" si="38">L43+M43</f>
        <v>17767612</v>
      </c>
      <c r="P43" s="4" t="s">
        <v>16</v>
      </c>
      <c r="Q43" s="2">
        <v>1055</v>
      </c>
      <c r="R43" s="2">
        <v>953</v>
      </c>
      <c r="S43" s="2">
        <v>0</v>
      </c>
      <c r="T43" s="2">
        <v>0</v>
      </c>
      <c r="U43" s="2">
        <v>0</v>
      </c>
      <c r="V43" s="2">
        <v>128</v>
      </c>
      <c r="W43" s="2">
        <v>593</v>
      </c>
      <c r="X43" s="2">
        <v>180</v>
      </c>
      <c r="Y43" s="2">
        <v>282</v>
      </c>
      <c r="Z43" s="2">
        <v>0</v>
      </c>
      <c r="AA43" s="1">
        <f t="shared" ref="AA43" si="39">Q43+S43+U43+W43+Y43</f>
        <v>1930</v>
      </c>
      <c r="AB43" s="13">
        <f t="shared" ref="AB43" si="40">R43+T43+V43+X43+Z43</f>
        <v>1261</v>
      </c>
      <c r="AC43" s="17">
        <f t="shared" ref="AC43" si="41">AA43+AB43</f>
        <v>3191</v>
      </c>
      <c r="AE43" s="4" t="s">
        <v>16</v>
      </c>
      <c r="AF43" s="2">
        <f t="shared" si="35"/>
        <v>2942.2748815165878</v>
      </c>
      <c r="AG43" s="2">
        <f t="shared" si="30"/>
        <v>8332.0041972717736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20000</v>
      </c>
      <c r="AL43" s="2">
        <f t="shared" si="30"/>
        <v>3329.3625632377739</v>
      </c>
      <c r="AM43" s="2">
        <f t="shared" si="30"/>
        <v>12160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2631.301554404145</v>
      </c>
      <c r="AQ43" s="13">
        <f t="shared" ref="AQ43" si="43">IFERROR(M43/AB43, "N.A.")</f>
        <v>10062.807295796987</v>
      </c>
      <c r="AR43" s="14">
        <f t="shared" ref="AR43" si="44">IFERROR(N43/AC43, "N.A.")</f>
        <v>5568.0388592917579</v>
      </c>
    </row>
    <row r="44" spans="1:44" ht="15" customHeight="1" thickBot="1" x14ac:dyDescent="0.3">
      <c r="A44" s="5" t="s">
        <v>0</v>
      </c>
      <c r="B44" s="24">
        <f>B43+C43</f>
        <v>11044500</v>
      </c>
      <c r="C44" s="26"/>
      <c r="D44" s="24">
        <f>D43+E43</f>
        <v>0</v>
      </c>
      <c r="E44" s="26"/>
      <c r="F44" s="24">
        <f>F43+G43</f>
        <v>2560000</v>
      </c>
      <c r="G44" s="26"/>
      <c r="H44" s="24">
        <f>H43+I43</f>
        <v>4163112</v>
      </c>
      <c r="I44" s="26"/>
      <c r="J44" s="24">
        <f>J43+K43</f>
        <v>0</v>
      </c>
      <c r="K44" s="26"/>
      <c r="L44" s="24">
        <f>L43+M43</f>
        <v>17767612</v>
      </c>
      <c r="M44" s="25"/>
      <c r="N44" s="18">
        <f>B44+D44+F44+H44+J44</f>
        <v>17767612</v>
      </c>
      <c r="P44" s="5" t="s">
        <v>0</v>
      </c>
      <c r="Q44" s="24">
        <f>Q43+R43</f>
        <v>2008</v>
      </c>
      <c r="R44" s="26"/>
      <c r="S44" s="24">
        <f>S43+T43</f>
        <v>0</v>
      </c>
      <c r="T44" s="26"/>
      <c r="U44" s="24">
        <f>U43+V43</f>
        <v>128</v>
      </c>
      <c r="V44" s="26"/>
      <c r="W44" s="24">
        <f>W43+X43</f>
        <v>773</v>
      </c>
      <c r="X44" s="26"/>
      <c r="Y44" s="24">
        <f>Y43+Z43</f>
        <v>282</v>
      </c>
      <c r="Z44" s="26"/>
      <c r="AA44" s="24">
        <f>AA43+AB43</f>
        <v>3191</v>
      </c>
      <c r="AB44" s="25"/>
      <c r="AC44" s="18">
        <f>Q44+S44+U44+W44+Y44</f>
        <v>3191</v>
      </c>
      <c r="AE44" s="5" t="s">
        <v>0</v>
      </c>
      <c r="AF44" s="27">
        <f>IFERROR(B44/Q44,"N.A.")</f>
        <v>5500.2490039840641</v>
      </c>
      <c r="AG44" s="28"/>
      <c r="AH44" s="27" t="str">
        <f>IFERROR(D44/S44,"N.A.")</f>
        <v>N.A.</v>
      </c>
      <c r="AI44" s="28"/>
      <c r="AJ44" s="27">
        <f>IFERROR(F44/U44,"N.A.")</f>
        <v>20000</v>
      </c>
      <c r="AK44" s="28"/>
      <c r="AL44" s="27">
        <f>IFERROR(H44/W44,"N.A.")</f>
        <v>5385.6558861578269</v>
      </c>
      <c r="AM44" s="28"/>
      <c r="AN44" s="27">
        <f>IFERROR(J44/Y44,"N.A.")</f>
        <v>0</v>
      </c>
      <c r="AO44" s="28"/>
      <c r="AP44" s="27">
        <f>IFERROR(L44/AA44,"N.A.")</f>
        <v>5568.0388592917579</v>
      </c>
      <c r="AQ44" s="28"/>
      <c r="AR44" s="16">
        <f>IFERROR(N44/AC44, "N.A.")</f>
        <v>5568.0388592917579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25218099.999999996</v>
      </c>
      <c r="C15" s="2"/>
      <c r="D15" s="2">
        <v>19633467</v>
      </c>
      <c r="E15" s="2"/>
      <c r="F15" s="2">
        <v>12205550</v>
      </c>
      <c r="G15" s="2"/>
      <c r="H15" s="2">
        <v>29889345</v>
      </c>
      <c r="I15" s="2"/>
      <c r="J15" s="2">
        <v>0</v>
      </c>
      <c r="K15" s="2"/>
      <c r="L15" s="1">
        <f>B15+D15+F15+H15+J15</f>
        <v>86946462</v>
      </c>
      <c r="M15" s="13">
        <f>C15+E15+G15+I15+K15</f>
        <v>0</v>
      </c>
      <c r="N15" s="14">
        <f>L15+M15</f>
        <v>86946462</v>
      </c>
      <c r="P15" s="3" t="s">
        <v>12</v>
      </c>
      <c r="Q15" s="2">
        <v>3201</v>
      </c>
      <c r="R15" s="2">
        <v>0</v>
      </c>
      <c r="S15" s="2">
        <v>2068</v>
      </c>
      <c r="T15" s="2">
        <v>0</v>
      </c>
      <c r="U15" s="2">
        <v>1521</v>
      </c>
      <c r="V15" s="2">
        <v>0</v>
      </c>
      <c r="W15" s="2">
        <v>7867</v>
      </c>
      <c r="X15" s="2">
        <v>0</v>
      </c>
      <c r="Y15" s="2">
        <v>790</v>
      </c>
      <c r="Z15" s="2">
        <v>0</v>
      </c>
      <c r="AA15" s="1">
        <f>Q15+S15+U15+W15+Y15</f>
        <v>15447</v>
      </c>
      <c r="AB15" s="13">
        <f>R15+T15+V15+X15+Z15</f>
        <v>0</v>
      </c>
      <c r="AC15" s="14">
        <f>AA15+AB15</f>
        <v>15447</v>
      </c>
      <c r="AE15" s="3" t="s">
        <v>12</v>
      </c>
      <c r="AF15" s="2">
        <f>IFERROR(B15/Q15, "N.A.")</f>
        <v>7878.1943142767877</v>
      </c>
      <c r="AG15" s="2" t="str">
        <f t="shared" ref="AG15:AR19" si="0">IFERROR(C15/R15, "N.A.")</f>
        <v>N.A.</v>
      </c>
      <c r="AH15" s="2">
        <f t="shared" si="0"/>
        <v>9493.9395551257257</v>
      </c>
      <c r="AI15" s="2" t="str">
        <f t="shared" si="0"/>
        <v>N.A.</v>
      </c>
      <c r="AJ15" s="2">
        <f t="shared" si="0"/>
        <v>8024.6877054569359</v>
      </c>
      <c r="AK15" s="2" t="str">
        <f t="shared" si="0"/>
        <v>N.A.</v>
      </c>
      <c r="AL15" s="2">
        <f t="shared" si="0"/>
        <v>3799.3320198296683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5628.6956690619536</v>
      </c>
      <c r="AQ15" s="13" t="str">
        <f t="shared" si="0"/>
        <v>N.A.</v>
      </c>
      <c r="AR15" s="14">
        <f t="shared" si="0"/>
        <v>5628.6956690619536</v>
      </c>
    </row>
    <row r="16" spans="1:44" ht="15" customHeight="1" thickBot="1" x14ac:dyDescent="0.3">
      <c r="A16" s="3" t="s">
        <v>13</v>
      </c>
      <c r="B16" s="2">
        <v>14874789.999999998</v>
      </c>
      <c r="C16" s="2">
        <v>1338000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14874789.999999998</v>
      </c>
      <c r="M16" s="13">
        <f t="shared" si="1"/>
        <v>1338000</v>
      </c>
      <c r="N16" s="14">
        <f t="shared" ref="N16:N18" si="2">L16+M16</f>
        <v>16212789.999999998</v>
      </c>
      <c r="P16" s="3" t="s">
        <v>13</v>
      </c>
      <c r="Q16" s="2">
        <v>3900</v>
      </c>
      <c r="R16" s="2">
        <v>223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3900</v>
      </c>
      <c r="AB16" s="13">
        <f t="shared" si="3"/>
        <v>223</v>
      </c>
      <c r="AC16" s="14">
        <f t="shared" ref="AC16:AC18" si="4">AA16+AB16</f>
        <v>4123</v>
      </c>
      <c r="AE16" s="3" t="s">
        <v>13</v>
      </c>
      <c r="AF16" s="2">
        <f t="shared" ref="AF16:AF19" si="5">IFERROR(B16/Q16, "N.A.")</f>
        <v>3814.0487179487177</v>
      </c>
      <c r="AG16" s="2">
        <f t="shared" si="0"/>
        <v>6000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3814.0487179487177</v>
      </c>
      <c r="AQ16" s="13">
        <f t="shared" si="0"/>
        <v>6000</v>
      </c>
      <c r="AR16" s="14">
        <f t="shared" si="0"/>
        <v>3932.2798932815908</v>
      </c>
    </row>
    <row r="17" spans="1:44" ht="15" customHeight="1" thickBot="1" x14ac:dyDescent="0.3">
      <c r="A17" s="3" t="s">
        <v>14</v>
      </c>
      <c r="B17" s="2">
        <v>121000409.99999999</v>
      </c>
      <c r="C17" s="2">
        <v>418467138</v>
      </c>
      <c r="D17" s="2">
        <v>16125270.000000002</v>
      </c>
      <c r="E17" s="2">
        <v>15490950</v>
      </c>
      <c r="F17" s="2"/>
      <c r="G17" s="2">
        <v>41013900.000000007</v>
      </c>
      <c r="H17" s="2"/>
      <c r="I17" s="2">
        <v>14481100</v>
      </c>
      <c r="J17" s="2">
        <v>0</v>
      </c>
      <c r="K17" s="2"/>
      <c r="L17" s="1">
        <f t="shared" si="1"/>
        <v>137125680</v>
      </c>
      <c r="M17" s="13">
        <f t="shared" si="1"/>
        <v>489453088</v>
      </c>
      <c r="N17" s="14">
        <f t="shared" si="2"/>
        <v>626578768</v>
      </c>
      <c r="P17" s="3" t="s">
        <v>14</v>
      </c>
      <c r="Q17" s="2">
        <v>22970</v>
      </c>
      <c r="R17" s="2">
        <v>60308</v>
      </c>
      <c r="S17" s="2">
        <v>3067</v>
      </c>
      <c r="T17" s="2">
        <v>1770</v>
      </c>
      <c r="U17" s="2">
        <v>0</v>
      </c>
      <c r="V17" s="2">
        <v>4692</v>
      </c>
      <c r="W17" s="2">
        <v>0</v>
      </c>
      <c r="X17" s="2">
        <v>2371</v>
      </c>
      <c r="Y17" s="2">
        <v>1117</v>
      </c>
      <c r="Z17" s="2">
        <v>0</v>
      </c>
      <c r="AA17" s="1">
        <f t="shared" si="3"/>
        <v>27154</v>
      </c>
      <c r="AB17" s="13">
        <f t="shared" si="3"/>
        <v>69141</v>
      </c>
      <c r="AC17" s="14">
        <f t="shared" si="4"/>
        <v>96295</v>
      </c>
      <c r="AE17" s="3" t="s">
        <v>14</v>
      </c>
      <c r="AF17" s="2">
        <f t="shared" si="5"/>
        <v>5267.7583804962987</v>
      </c>
      <c r="AG17" s="2">
        <f t="shared" si="0"/>
        <v>6938.8329574849104</v>
      </c>
      <c r="AH17" s="2">
        <f t="shared" si="0"/>
        <v>5257.6687316596026</v>
      </c>
      <c r="AI17" s="2">
        <f t="shared" si="0"/>
        <v>8751.9491525423728</v>
      </c>
      <c r="AJ17" s="2" t="str">
        <f t="shared" si="0"/>
        <v>N.A.</v>
      </c>
      <c r="AK17" s="2">
        <f t="shared" si="0"/>
        <v>8741.2404092071629</v>
      </c>
      <c r="AL17" s="2" t="str">
        <f t="shared" si="0"/>
        <v>N.A.</v>
      </c>
      <c r="AM17" s="2">
        <f t="shared" si="0"/>
        <v>6107.5917334458036</v>
      </c>
      <c r="AN17" s="2">
        <f t="shared" si="0"/>
        <v>0</v>
      </c>
      <c r="AO17" s="2" t="str">
        <f t="shared" si="0"/>
        <v>N.A.</v>
      </c>
      <c r="AP17" s="15">
        <f t="shared" si="0"/>
        <v>5049.9256094866314</v>
      </c>
      <c r="AQ17" s="13">
        <f t="shared" si="0"/>
        <v>7079.0571151704489</v>
      </c>
      <c r="AR17" s="14">
        <f t="shared" si="0"/>
        <v>6506.8671062879694</v>
      </c>
    </row>
    <row r="18" spans="1:44" ht="15" customHeight="1" thickBot="1" x14ac:dyDescent="0.3">
      <c r="A18" s="3" t="s">
        <v>15</v>
      </c>
      <c r="B18" s="2">
        <v>528000</v>
      </c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1"/>
        <v>528000</v>
      </c>
      <c r="M18" s="13">
        <f t="shared" si="1"/>
        <v>0</v>
      </c>
      <c r="N18" s="14">
        <f t="shared" si="2"/>
        <v>528000</v>
      </c>
      <c r="P18" s="3" t="s">
        <v>15</v>
      </c>
      <c r="Q18" s="2">
        <v>220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235</v>
      </c>
      <c r="X18" s="2">
        <v>0</v>
      </c>
      <c r="Y18" s="2">
        <v>0</v>
      </c>
      <c r="Z18" s="2">
        <v>0</v>
      </c>
      <c r="AA18" s="1">
        <f t="shared" si="3"/>
        <v>455</v>
      </c>
      <c r="AB18" s="13">
        <f t="shared" si="3"/>
        <v>0</v>
      </c>
      <c r="AC18" s="17">
        <f t="shared" si="4"/>
        <v>455</v>
      </c>
      <c r="AE18" s="3" t="s">
        <v>15</v>
      </c>
      <c r="AF18" s="2">
        <f t="shared" si="5"/>
        <v>2400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1160.4395604395604</v>
      </c>
      <c r="AQ18" s="13" t="str">
        <f t="shared" si="0"/>
        <v>N.A.</v>
      </c>
      <c r="AR18" s="14">
        <f t="shared" si="0"/>
        <v>1160.4395604395604</v>
      </c>
    </row>
    <row r="19" spans="1:44" ht="15" customHeight="1" thickBot="1" x14ac:dyDescent="0.3">
      <c r="A19" s="4" t="s">
        <v>16</v>
      </c>
      <c r="B19" s="2">
        <v>161621300</v>
      </c>
      <c r="C19" s="2">
        <v>419805138.00000006</v>
      </c>
      <c r="D19" s="2">
        <v>35758737</v>
      </c>
      <c r="E19" s="2">
        <v>15490950</v>
      </c>
      <c r="F19" s="2">
        <v>12205550</v>
      </c>
      <c r="G19" s="2">
        <v>41013900.000000007</v>
      </c>
      <c r="H19" s="2">
        <v>29889345</v>
      </c>
      <c r="I19" s="2">
        <v>14481100</v>
      </c>
      <c r="J19" s="2">
        <v>0</v>
      </c>
      <c r="K19" s="2"/>
      <c r="L19" s="1">
        <f t="shared" ref="L19" si="6">B19+D19+F19+H19+J19</f>
        <v>239474932</v>
      </c>
      <c r="M19" s="13">
        <f t="shared" ref="M19" si="7">C19+E19+G19+I19+K19</f>
        <v>490791088.00000006</v>
      </c>
      <c r="N19" s="17">
        <f t="shared" ref="N19" si="8">L19+M19</f>
        <v>730266020</v>
      </c>
      <c r="P19" s="4" t="s">
        <v>16</v>
      </c>
      <c r="Q19" s="2">
        <v>30291</v>
      </c>
      <c r="R19" s="2">
        <v>60531</v>
      </c>
      <c r="S19" s="2">
        <v>5135</v>
      </c>
      <c r="T19" s="2">
        <v>1770</v>
      </c>
      <c r="U19" s="2">
        <v>1521</v>
      </c>
      <c r="V19" s="2">
        <v>4692</v>
      </c>
      <c r="W19" s="2">
        <v>8102</v>
      </c>
      <c r="X19" s="2">
        <v>2371</v>
      </c>
      <c r="Y19" s="2">
        <v>1907</v>
      </c>
      <c r="Z19" s="2">
        <v>0</v>
      </c>
      <c r="AA19" s="1">
        <f t="shared" ref="AA19" si="9">Q19+S19+U19+W19+Y19</f>
        <v>46956</v>
      </c>
      <c r="AB19" s="13">
        <f t="shared" ref="AB19" si="10">R19+T19+V19+X19+Z19</f>
        <v>69364</v>
      </c>
      <c r="AC19" s="14">
        <f t="shared" ref="AC19" si="11">AA19+AB19</f>
        <v>116320</v>
      </c>
      <c r="AE19" s="4" t="s">
        <v>16</v>
      </c>
      <c r="AF19" s="2">
        <f t="shared" si="5"/>
        <v>5335.6211415932121</v>
      </c>
      <c r="AG19" s="2">
        <f t="shared" si="0"/>
        <v>6935.3742379937567</v>
      </c>
      <c r="AH19" s="2">
        <f t="shared" si="0"/>
        <v>6963.726777020448</v>
      </c>
      <c r="AI19" s="2">
        <f t="shared" si="0"/>
        <v>8751.9491525423728</v>
      </c>
      <c r="AJ19" s="2">
        <f t="shared" si="0"/>
        <v>8024.6877054569359</v>
      </c>
      <c r="AK19" s="2">
        <f t="shared" si="0"/>
        <v>8741.2404092071629</v>
      </c>
      <c r="AL19" s="2">
        <f t="shared" si="0"/>
        <v>3689.131695877561</v>
      </c>
      <c r="AM19" s="2">
        <f t="shared" si="0"/>
        <v>6107.5917334458036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5099.9857739160061</v>
      </c>
      <c r="AQ19" s="13">
        <f t="shared" ref="AQ19" si="13">IFERROR(M19/AB19, "N.A.")</f>
        <v>7075.5880283720671</v>
      </c>
      <c r="AR19" s="14">
        <f t="shared" ref="AR19" si="14">IFERROR(N19/AC19, "N.A.")</f>
        <v>6278.0778885832187</v>
      </c>
    </row>
    <row r="20" spans="1:44" ht="15" customHeight="1" thickBot="1" x14ac:dyDescent="0.3">
      <c r="A20" s="5" t="s">
        <v>0</v>
      </c>
      <c r="B20" s="24">
        <f>B19+C19</f>
        <v>581426438</v>
      </c>
      <c r="C20" s="26"/>
      <c r="D20" s="24">
        <f>D19+E19</f>
        <v>51249687</v>
      </c>
      <c r="E20" s="26"/>
      <c r="F20" s="24">
        <f>F19+G19</f>
        <v>53219450.000000007</v>
      </c>
      <c r="G20" s="26"/>
      <c r="H20" s="24">
        <f>H19+I19</f>
        <v>44370445</v>
      </c>
      <c r="I20" s="26"/>
      <c r="J20" s="24">
        <f>J19+K19</f>
        <v>0</v>
      </c>
      <c r="K20" s="26"/>
      <c r="L20" s="24">
        <f>L19+M19</f>
        <v>730266020</v>
      </c>
      <c r="M20" s="25"/>
      <c r="N20" s="18">
        <f>B20+D20+F20+H20+J20</f>
        <v>730266020</v>
      </c>
      <c r="P20" s="5" t="s">
        <v>0</v>
      </c>
      <c r="Q20" s="24">
        <f>Q19+R19</f>
        <v>90822</v>
      </c>
      <c r="R20" s="26"/>
      <c r="S20" s="24">
        <f>S19+T19</f>
        <v>6905</v>
      </c>
      <c r="T20" s="26"/>
      <c r="U20" s="24">
        <f>U19+V19</f>
        <v>6213</v>
      </c>
      <c r="V20" s="26"/>
      <c r="W20" s="24">
        <f>W19+X19</f>
        <v>10473</v>
      </c>
      <c r="X20" s="26"/>
      <c r="Y20" s="24">
        <f>Y19+Z19</f>
        <v>1907</v>
      </c>
      <c r="Z20" s="26"/>
      <c r="AA20" s="24">
        <f>AA19+AB19</f>
        <v>116320</v>
      </c>
      <c r="AB20" s="26"/>
      <c r="AC20" s="19">
        <f>Q20+S20+U20+W20+Y20</f>
        <v>116320</v>
      </c>
      <c r="AE20" s="5" t="s">
        <v>0</v>
      </c>
      <c r="AF20" s="27">
        <f>IFERROR(B20/Q20,"N.A.")</f>
        <v>6401.8237651670297</v>
      </c>
      <c r="AG20" s="28"/>
      <c r="AH20" s="27">
        <f>IFERROR(D20/S20,"N.A.")</f>
        <v>7422.112527154236</v>
      </c>
      <c r="AI20" s="28"/>
      <c r="AJ20" s="27">
        <f>IFERROR(F20/U20,"N.A.")</f>
        <v>8565.8216642523748</v>
      </c>
      <c r="AK20" s="28"/>
      <c r="AL20" s="27">
        <f>IFERROR(H20/W20,"N.A.")</f>
        <v>4236.6509118686145</v>
      </c>
      <c r="AM20" s="28"/>
      <c r="AN20" s="27">
        <f>IFERROR(J20/Y20,"N.A.")</f>
        <v>0</v>
      </c>
      <c r="AO20" s="28"/>
      <c r="AP20" s="27">
        <f>IFERROR(L20/AA20,"N.A.")</f>
        <v>6278.0778885832187</v>
      </c>
      <c r="AQ20" s="28"/>
      <c r="AR20" s="16">
        <f>IFERROR(N20/AC20, "N.A.")</f>
        <v>6278.0778885832187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24930430</v>
      </c>
      <c r="C27" s="2"/>
      <c r="D27" s="2">
        <v>19633467</v>
      </c>
      <c r="E27" s="2"/>
      <c r="F27" s="2">
        <v>10884590</v>
      </c>
      <c r="G27" s="2"/>
      <c r="H27" s="2">
        <v>19615770</v>
      </c>
      <c r="I27" s="2"/>
      <c r="J27" s="2">
        <v>0</v>
      </c>
      <c r="K27" s="2"/>
      <c r="L27" s="1">
        <f>B27+D27+F27+H27+J27</f>
        <v>75064257</v>
      </c>
      <c r="M27" s="13">
        <f>C27+E27+G27+I27+K27</f>
        <v>0</v>
      </c>
      <c r="N27" s="14">
        <f>L27+M27</f>
        <v>75064257</v>
      </c>
      <c r="P27" s="3" t="s">
        <v>12</v>
      </c>
      <c r="Q27" s="2">
        <v>2978</v>
      </c>
      <c r="R27" s="2">
        <v>0</v>
      </c>
      <c r="S27" s="2">
        <v>2068</v>
      </c>
      <c r="T27" s="2">
        <v>0</v>
      </c>
      <c r="U27" s="2">
        <v>1265</v>
      </c>
      <c r="V27" s="2">
        <v>0</v>
      </c>
      <c r="W27" s="2">
        <v>3582</v>
      </c>
      <c r="X27" s="2">
        <v>0</v>
      </c>
      <c r="Y27" s="2">
        <v>594</v>
      </c>
      <c r="Z27" s="2">
        <v>0</v>
      </c>
      <c r="AA27" s="1">
        <f>Q27+S27+U27+W27+Y27</f>
        <v>10487</v>
      </c>
      <c r="AB27" s="13">
        <f>R27+T27+V27+X27+Z27</f>
        <v>0</v>
      </c>
      <c r="AC27" s="14">
        <f>AA27+AB27</f>
        <v>10487</v>
      </c>
      <c r="AE27" s="3" t="s">
        <v>12</v>
      </c>
      <c r="AF27" s="2">
        <f>IFERROR(B27/Q27, "N.A.")</f>
        <v>8371.5345869711218</v>
      </c>
      <c r="AG27" s="2" t="str">
        <f t="shared" ref="AG27:AR31" si="15">IFERROR(C27/R27, "N.A.")</f>
        <v>N.A.</v>
      </c>
      <c r="AH27" s="2">
        <f t="shared" si="15"/>
        <v>9493.9395551257257</v>
      </c>
      <c r="AI27" s="2" t="str">
        <f t="shared" si="15"/>
        <v>N.A.</v>
      </c>
      <c r="AJ27" s="2">
        <f t="shared" si="15"/>
        <v>8604.418972332016</v>
      </c>
      <c r="AK27" s="2" t="str">
        <f t="shared" si="15"/>
        <v>N.A.</v>
      </c>
      <c r="AL27" s="2">
        <f t="shared" si="15"/>
        <v>5476.2060301507536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7157.8389434538003</v>
      </c>
      <c r="AQ27" s="13" t="str">
        <f t="shared" si="15"/>
        <v>N.A.</v>
      </c>
      <c r="AR27" s="14">
        <f t="shared" si="15"/>
        <v>7157.8389434538003</v>
      </c>
    </row>
    <row r="28" spans="1:44" ht="15" customHeight="1" thickBot="1" x14ac:dyDescent="0.3">
      <c r="A28" s="3" t="s">
        <v>13</v>
      </c>
      <c r="B28" s="2">
        <v>834200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834200</v>
      </c>
      <c r="M28" s="13">
        <f t="shared" si="16"/>
        <v>0</v>
      </c>
      <c r="N28" s="14">
        <f t="shared" ref="N28:N30" si="17">L28+M28</f>
        <v>834200</v>
      </c>
      <c r="P28" s="3" t="s">
        <v>13</v>
      </c>
      <c r="Q28" s="2">
        <v>194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194</v>
      </c>
      <c r="AB28" s="13">
        <f t="shared" si="18"/>
        <v>0</v>
      </c>
      <c r="AC28" s="14">
        <f t="shared" ref="AC28:AC30" si="19">AA28+AB28</f>
        <v>194</v>
      </c>
      <c r="AE28" s="3" t="s">
        <v>13</v>
      </c>
      <c r="AF28" s="2">
        <f t="shared" ref="AF28:AF31" si="20">IFERROR(B28/Q28, "N.A.")</f>
        <v>4300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4300</v>
      </c>
      <c r="AQ28" s="13" t="str">
        <f t="shared" si="15"/>
        <v>N.A.</v>
      </c>
      <c r="AR28" s="14">
        <f t="shared" si="15"/>
        <v>4300</v>
      </c>
    </row>
    <row r="29" spans="1:44" ht="15" customHeight="1" thickBot="1" x14ac:dyDescent="0.3">
      <c r="A29" s="3" t="s">
        <v>14</v>
      </c>
      <c r="B29" s="2">
        <v>84040690.000000015</v>
      </c>
      <c r="C29" s="2">
        <v>261650122.00000006</v>
      </c>
      <c r="D29" s="2">
        <v>15103590</v>
      </c>
      <c r="E29" s="2">
        <v>8379150</v>
      </c>
      <c r="F29" s="2"/>
      <c r="G29" s="2">
        <v>35945900</v>
      </c>
      <c r="H29" s="2"/>
      <c r="I29" s="2">
        <v>13836099.999999998</v>
      </c>
      <c r="J29" s="2"/>
      <c r="K29" s="2"/>
      <c r="L29" s="1">
        <f t="shared" si="16"/>
        <v>99144280.000000015</v>
      </c>
      <c r="M29" s="13">
        <f t="shared" si="16"/>
        <v>319811272.00000006</v>
      </c>
      <c r="N29" s="14">
        <f t="shared" si="17"/>
        <v>418955552.00000006</v>
      </c>
      <c r="P29" s="3" t="s">
        <v>14</v>
      </c>
      <c r="Q29" s="2">
        <v>14848</v>
      </c>
      <c r="R29" s="2">
        <v>34456</v>
      </c>
      <c r="S29" s="2">
        <v>2126</v>
      </c>
      <c r="T29" s="2">
        <v>954</v>
      </c>
      <c r="U29" s="2">
        <v>0</v>
      </c>
      <c r="V29" s="2">
        <v>3462</v>
      </c>
      <c r="W29" s="2">
        <v>0</v>
      </c>
      <c r="X29" s="2">
        <v>1812</v>
      </c>
      <c r="Y29" s="2">
        <v>0</v>
      </c>
      <c r="Z29" s="2">
        <v>0</v>
      </c>
      <c r="AA29" s="1">
        <f t="shared" si="18"/>
        <v>16974</v>
      </c>
      <c r="AB29" s="13">
        <f t="shared" si="18"/>
        <v>40684</v>
      </c>
      <c r="AC29" s="14">
        <f t="shared" si="19"/>
        <v>57658</v>
      </c>
      <c r="AE29" s="3" t="s">
        <v>14</v>
      </c>
      <c r="AF29" s="2">
        <f t="shared" si="20"/>
        <v>5660.0680226293116</v>
      </c>
      <c r="AG29" s="2">
        <f t="shared" si="15"/>
        <v>7593.7462851172531</v>
      </c>
      <c r="AH29" s="2">
        <f t="shared" si="15"/>
        <v>7104.2285983066795</v>
      </c>
      <c r="AI29" s="2">
        <f t="shared" si="15"/>
        <v>8783.1761006289307</v>
      </c>
      <c r="AJ29" s="2" t="str">
        <f t="shared" si="15"/>
        <v>N.A.</v>
      </c>
      <c r="AK29" s="2">
        <f t="shared" si="15"/>
        <v>10382.986712882726</v>
      </c>
      <c r="AL29" s="2" t="str">
        <f t="shared" si="15"/>
        <v>N.A.</v>
      </c>
      <c r="AM29" s="2">
        <f t="shared" si="15"/>
        <v>7635.8167770419414</v>
      </c>
      <c r="AN29" s="2" t="str">
        <f t="shared" si="15"/>
        <v>N.A.</v>
      </c>
      <c r="AO29" s="2" t="str">
        <f t="shared" si="15"/>
        <v>N.A.</v>
      </c>
      <c r="AP29" s="15">
        <f t="shared" si="15"/>
        <v>5840.9496877577476</v>
      </c>
      <c r="AQ29" s="13">
        <f t="shared" si="15"/>
        <v>7860.8610756071193</v>
      </c>
      <c r="AR29" s="14">
        <f t="shared" si="15"/>
        <v>7266.2172118353055</v>
      </c>
    </row>
    <row r="30" spans="1:44" ht="15" customHeight="1" thickBot="1" x14ac:dyDescent="0.3">
      <c r="A30" s="3" t="s">
        <v>15</v>
      </c>
      <c r="B30" s="2">
        <v>528000</v>
      </c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6"/>
        <v>528000</v>
      </c>
      <c r="M30" s="13">
        <f t="shared" si="16"/>
        <v>0</v>
      </c>
      <c r="N30" s="14">
        <f t="shared" si="17"/>
        <v>528000</v>
      </c>
      <c r="P30" s="3" t="s">
        <v>15</v>
      </c>
      <c r="Q30" s="2">
        <v>220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235</v>
      </c>
      <c r="X30" s="2">
        <v>0</v>
      </c>
      <c r="Y30" s="2">
        <v>0</v>
      </c>
      <c r="Z30" s="2">
        <v>0</v>
      </c>
      <c r="AA30" s="1">
        <f t="shared" si="18"/>
        <v>455</v>
      </c>
      <c r="AB30" s="13">
        <f t="shared" si="18"/>
        <v>0</v>
      </c>
      <c r="AC30" s="17">
        <f t="shared" si="19"/>
        <v>455</v>
      </c>
      <c r="AE30" s="3" t="s">
        <v>15</v>
      </c>
      <c r="AF30" s="2">
        <f t="shared" si="20"/>
        <v>2400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1160.4395604395604</v>
      </c>
      <c r="AQ30" s="13" t="str">
        <f t="shared" si="15"/>
        <v>N.A.</v>
      </c>
      <c r="AR30" s="14">
        <f t="shared" si="15"/>
        <v>1160.4395604395604</v>
      </c>
    </row>
    <row r="31" spans="1:44" ht="15" customHeight="1" thickBot="1" x14ac:dyDescent="0.3">
      <c r="A31" s="4" t="s">
        <v>16</v>
      </c>
      <c r="B31" s="2">
        <v>110333320</v>
      </c>
      <c r="C31" s="2">
        <v>261650122.00000006</v>
      </c>
      <c r="D31" s="2">
        <v>34737056.999999993</v>
      </c>
      <c r="E31" s="2">
        <v>8379150</v>
      </c>
      <c r="F31" s="2">
        <v>10884590</v>
      </c>
      <c r="G31" s="2">
        <v>35945900</v>
      </c>
      <c r="H31" s="2">
        <v>19615770.000000004</v>
      </c>
      <c r="I31" s="2">
        <v>13836099.999999998</v>
      </c>
      <c r="J31" s="2">
        <v>0</v>
      </c>
      <c r="K31" s="2"/>
      <c r="L31" s="1">
        <f t="shared" ref="L31" si="21">B31+D31+F31+H31+J31</f>
        <v>175570737</v>
      </c>
      <c r="M31" s="13">
        <f t="shared" ref="M31" si="22">C31+E31+G31+I31+K31</f>
        <v>319811272.00000006</v>
      </c>
      <c r="N31" s="17">
        <f t="shared" ref="N31" si="23">L31+M31</f>
        <v>495382009.00000006</v>
      </c>
      <c r="P31" s="4" t="s">
        <v>16</v>
      </c>
      <c r="Q31" s="2">
        <v>18240</v>
      </c>
      <c r="R31" s="2">
        <v>34456</v>
      </c>
      <c r="S31" s="2">
        <v>4194</v>
      </c>
      <c r="T31" s="2">
        <v>954</v>
      </c>
      <c r="U31" s="2">
        <v>1265</v>
      </c>
      <c r="V31" s="2">
        <v>3462</v>
      </c>
      <c r="W31" s="2">
        <v>3817</v>
      </c>
      <c r="X31" s="2">
        <v>1812</v>
      </c>
      <c r="Y31" s="2">
        <v>594</v>
      </c>
      <c r="Z31" s="2">
        <v>0</v>
      </c>
      <c r="AA31" s="1">
        <f t="shared" ref="AA31" si="24">Q31+S31+U31+W31+Y31</f>
        <v>28110</v>
      </c>
      <c r="AB31" s="13">
        <f t="shared" ref="AB31" si="25">R31+T31+V31+X31+Z31</f>
        <v>40684</v>
      </c>
      <c r="AC31" s="14">
        <f t="shared" ref="AC31" si="26">AA31+AB31</f>
        <v>68794</v>
      </c>
      <c r="AE31" s="4" t="s">
        <v>16</v>
      </c>
      <c r="AF31" s="2">
        <f t="shared" si="20"/>
        <v>6048.9758771929828</v>
      </c>
      <c r="AG31" s="2">
        <f t="shared" si="15"/>
        <v>7593.7462851172531</v>
      </c>
      <c r="AH31" s="2">
        <f t="shared" si="15"/>
        <v>8282.5600858369089</v>
      </c>
      <c r="AI31" s="2">
        <f t="shared" si="15"/>
        <v>8783.1761006289307</v>
      </c>
      <c r="AJ31" s="2">
        <f t="shared" si="15"/>
        <v>8604.418972332016</v>
      </c>
      <c r="AK31" s="2">
        <f t="shared" si="15"/>
        <v>10382.986712882726</v>
      </c>
      <c r="AL31" s="2">
        <f t="shared" si="15"/>
        <v>5139.0542310715227</v>
      </c>
      <c r="AM31" s="2">
        <f t="shared" si="15"/>
        <v>7635.8167770419414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6245.8462113126998</v>
      </c>
      <c r="AQ31" s="13">
        <f t="shared" ref="AQ31" si="28">IFERROR(M31/AB31, "N.A.")</f>
        <v>7860.8610756071193</v>
      </c>
      <c r="AR31" s="14">
        <f t="shared" ref="AR31" si="29">IFERROR(N31/AC31, "N.A.")</f>
        <v>7200.9478878972013</v>
      </c>
    </row>
    <row r="32" spans="1:44" ht="15" customHeight="1" thickBot="1" x14ac:dyDescent="0.3">
      <c r="A32" s="5" t="s">
        <v>0</v>
      </c>
      <c r="B32" s="24">
        <f>B31+C31</f>
        <v>371983442.00000006</v>
      </c>
      <c r="C32" s="26"/>
      <c r="D32" s="24">
        <f>D31+E31</f>
        <v>43116206.999999993</v>
      </c>
      <c r="E32" s="26"/>
      <c r="F32" s="24">
        <f>F31+G31</f>
        <v>46830490</v>
      </c>
      <c r="G32" s="26"/>
      <c r="H32" s="24">
        <f>H31+I31</f>
        <v>33451870</v>
      </c>
      <c r="I32" s="26"/>
      <c r="J32" s="24">
        <f>J31+K31</f>
        <v>0</v>
      </c>
      <c r="K32" s="26"/>
      <c r="L32" s="24">
        <f>L31+M31</f>
        <v>495382009.00000006</v>
      </c>
      <c r="M32" s="25"/>
      <c r="N32" s="18">
        <f>B32+D32+F32+H32+J32</f>
        <v>495382009.00000006</v>
      </c>
      <c r="P32" s="5" t="s">
        <v>0</v>
      </c>
      <c r="Q32" s="24">
        <f>Q31+R31</f>
        <v>52696</v>
      </c>
      <c r="R32" s="26"/>
      <c r="S32" s="24">
        <f>S31+T31</f>
        <v>5148</v>
      </c>
      <c r="T32" s="26"/>
      <c r="U32" s="24">
        <f>U31+V31</f>
        <v>4727</v>
      </c>
      <c r="V32" s="26"/>
      <c r="W32" s="24">
        <f>W31+X31</f>
        <v>5629</v>
      </c>
      <c r="X32" s="26"/>
      <c r="Y32" s="24">
        <f>Y31+Z31</f>
        <v>594</v>
      </c>
      <c r="Z32" s="26"/>
      <c r="AA32" s="24">
        <f>AA31+AB31</f>
        <v>68794</v>
      </c>
      <c r="AB32" s="26"/>
      <c r="AC32" s="19">
        <f>Q32+S32+U32+W32+Y32</f>
        <v>68794</v>
      </c>
      <c r="AE32" s="5" t="s">
        <v>0</v>
      </c>
      <c r="AF32" s="27">
        <f>IFERROR(B32/Q32,"N.A.")</f>
        <v>7059.0451267648414</v>
      </c>
      <c r="AG32" s="28"/>
      <c r="AH32" s="27">
        <f>IFERROR(D32/S32,"N.A.")</f>
        <v>8375.3315850815834</v>
      </c>
      <c r="AI32" s="28"/>
      <c r="AJ32" s="27">
        <f>IFERROR(F32/U32,"N.A.")</f>
        <v>9907.021366617304</v>
      </c>
      <c r="AK32" s="28"/>
      <c r="AL32" s="27">
        <f>IFERROR(H32/W32,"N.A.")</f>
        <v>5942.7731391010839</v>
      </c>
      <c r="AM32" s="28"/>
      <c r="AN32" s="27">
        <f>IFERROR(J32/Y32,"N.A.")</f>
        <v>0</v>
      </c>
      <c r="AO32" s="28"/>
      <c r="AP32" s="27">
        <f>IFERROR(L32/AA32,"N.A.")</f>
        <v>7200.9478878972013</v>
      </c>
      <c r="AQ32" s="28"/>
      <c r="AR32" s="16">
        <f>IFERROR(N32/AC32, "N.A.")</f>
        <v>7200.9478878972013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287670</v>
      </c>
      <c r="C39" s="2"/>
      <c r="D39" s="2"/>
      <c r="E39" s="2"/>
      <c r="F39" s="2">
        <v>1320960</v>
      </c>
      <c r="G39" s="2"/>
      <c r="H39" s="2">
        <v>10273575.000000002</v>
      </c>
      <c r="I39" s="2"/>
      <c r="J39" s="2">
        <v>0</v>
      </c>
      <c r="K39" s="2"/>
      <c r="L39" s="1">
        <f>B39+D39+F39+H39+J39</f>
        <v>11882205.000000002</v>
      </c>
      <c r="M39" s="13">
        <f>C39+E39+G39+I39+K39</f>
        <v>0</v>
      </c>
      <c r="N39" s="14">
        <f>L39+M39</f>
        <v>11882205.000000002</v>
      </c>
      <c r="P39" s="3" t="s">
        <v>12</v>
      </c>
      <c r="Q39" s="2">
        <v>223</v>
      </c>
      <c r="R39" s="2">
        <v>0</v>
      </c>
      <c r="S39" s="2">
        <v>0</v>
      </c>
      <c r="T39" s="2">
        <v>0</v>
      </c>
      <c r="U39" s="2">
        <v>256</v>
      </c>
      <c r="V39" s="2">
        <v>0</v>
      </c>
      <c r="W39" s="2">
        <v>4285</v>
      </c>
      <c r="X39" s="2">
        <v>0</v>
      </c>
      <c r="Y39" s="2">
        <v>196</v>
      </c>
      <c r="Z39" s="2">
        <v>0</v>
      </c>
      <c r="AA39" s="1">
        <f>Q39+S39+U39+W39+Y39</f>
        <v>4960</v>
      </c>
      <c r="AB39" s="13">
        <f>R39+T39+V39+X39+Z39</f>
        <v>0</v>
      </c>
      <c r="AC39" s="14">
        <f>AA39+AB39</f>
        <v>4960</v>
      </c>
      <c r="AE39" s="3" t="s">
        <v>12</v>
      </c>
      <c r="AF39" s="2">
        <f>IFERROR(B39/Q39, "N.A.")</f>
        <v>1290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5160</v>
      </c>
      <c r="AK39" s="2" t="str">
        <f t="shared" si="30"/>
        <v>N.A.</v>
      </c>
      <c r="AL39" s="2">
        <f t="shared" si="30"/>
        <v>2397.5670945157531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2395.6058467741941</v>
      </c>
      <c r="AQ39" s="13" t="str">
        <f t="shared" si="30"/>
        <v>N.A.</v>
      </c>
      <c r="AR39" s="14">
        <f t="shared" si="30"/>
        <v>2395.6058467741941</v>
      </c>
    </row>
    <row r="40" spans="1:44" ht="15" customHeight="1" thickBot="1" x14ac:dyDescent="0.3">
      <c r="A40" s="3" t="s">
        <v>13</v>
      </c>
      <c r="B40" s="2">
        <v>14040590.000000002</v>
      </c>
      <c r="C40" s="2">
        <v>1338000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14040590.000000002</v>
      </c>
      <c r="M40" s="13">
        <f t="shared" si="31"/>
        <v>1338000</v>
      </c>
      <c r="N40" s="14">
        <f t="shared" ref="N40:N42" si="32">L40+M40</f>
        <v>15378590.000000002</v>
      </c>
      <c r="P40" s="3" t="s">
        <v>13</v>
      </c>
      <c r="Q40" s="2">
        <v>3706</v>
      </c>
      <c r="R40" s="2">
        <v>223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3706</v>
      </c>
      <c r="AB40" s="13">
        <f t="shared" si="33"/>
        <v>223</v>
      </c>
      <c r="AC40" s="14">
        <f t="shared" ref="AC40:AC42" si="34">AA40+AB40</f>
        <v>3929</v>
      </c>
      <c r="AE40" s="3" t="s">
        <v>13</v>
      </c>
      <c r="AF40" s="2">
        <f t="shared" ref="AF40:AF43" si="35">IFERROR(B40/Q40, "N.A.")</f>
        <v>3788.6103615758234</v>
      </c>
      <c r="AG40" s="2">
        <f t="shared" si="30"/>
        <v>6000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3788.6103615758234</v>
      </c>
      <c r="AQ40" s="13">
        <f t="shared" si="30"/>
        <v>6000</v>
      </c>
      <c r="AR40" s="14">
        <f t="shared" si="30"/>
        <v>3914.1231865614664</v>
      </c>
    </row>
    <row r="41" spans="1:44" ht="15" customHeight="1" thickBot="1" x14ac:dyDescent="0.3">
      <c r="A41" s="3" t="s">
        <v>14</v>
      </c>
      <c r="B41" s="2">
        <v>36959720.000000007</v>
      </c>
      <c r="C41" s="2">
        <v>156817015.99999997</v>
      </c>
      <c r="D41" s="2">
        <v>1021679.9999999999</v>
      </c>
      <c r="E41" s="2">
        <v>7111800.0000000009</v>
      </c>
      <c r="F41" s="2"/>
      <c r="G41" s="2">
        <v>5068000</v>
      </c>
      <c r="H41" s="2"/>
      <c r="I41" s="2">
        <v>645000</v>
      </c>
      <c r="J41" s="2">
        <v>0</v>
      </c>
      <c r="K41" s="2"/>
      <c r="L41" s="1">
        <f t="shared" si="31"/>
        <v>37981400.000000007</v>
      </c>
      <c r="M41" s="13">
        <f t="shared" si="31"/>
        <v>169641815.99999997</v>
      </c>
      <c r="N41" s="14">
        <f t="shared" si="32"/>
        <v>207623215.99999997</v>
      </c>
      <c r="P41" s="3" t="s">
        <v>14</v>
      </c>
      <c r="Q41" s="2">
        <v>8122</v>
      </c>
      <c r="R41" s="2">
        <v>25852</v>
      </c>
      <c r="S41" s="2">
        <v>941</v>
      </c>
      <c r="T41" s="2">
        <v>816</v>
      </c>
      <c r="U41" s="2">
        <v>0</v>
      </c>
      <c r="V41" s="2">
        <v>1230</v>
      </c>
      <c r="W41" s="2">
        <v>0</v>
      </c>
      <c r="X41" s="2">
        <v>559</v>
      </c>
      <c r="Y41" s="2">
        <v>1117</v>
      </c>
      <c r="Z41" s="2">
        <v>0</v>
      </c>
      <c r="AA41" s="1">
        <f t="shared" si="33"/>
        <v>10180</v>
      </c>
      <c r="AB41" s="13">
        <f t="shared" si="33"/>
        <v>28457</v>
      </c>
      <c r="AC41" s="14">
        <f t="shared" si="34"/>
        <v>38637</v>
      </c>
      <c r="AE41" s="3" t="s">
        <v>14</v>
      </c>
      <c r="AF41" s="2">
        <f t="shared" si="35"/>
        <v>4550.5688254124607</v>
      </c>
      <c r="AG41" s="2">
        <f t="shared" si="30"/>
        <v>6065.9529630202678</v>
      </c>
      <c r="AH41" s="2">
        <f t="shared" si="30"/>
        <v>1085.7385759829967</v>
      </c>
      <c r="AI41" s="2">
        <f t="shared" si="30"/>
        <v>8715.4411764705892</v>
      </c>
      <c r="AJ41" s="2" t="str">
        <f t="shared" si="30"/>
        <v>N.A.</v>
      </c>
      <c r="AK41" s="2">
        <f t="shared" si="30"/>
        <v>4120.3252032520322</v>
      </c>
      <c r="AL41" s="2" t="str">
        <f t="shared" si="30"/>
        <v>N.A.</v>
      </c>
      <c r="AM41" s="2">
        <f t="shared" si="30"/>
        <v>1153.8461538461538</v>
      </c>
      <c r="AN41" s="2">
        <f t="shared" si="30"/>
        <v>0</v>
      </c>
      <c r="AO41" s="2" t="str">
        <f t="shared" si="30"/>
        <v>N.A.</v>
      </c>
      <c r="AP41" s="15">
        <f t="shared" si="30"/>
        <v>3730.9823182711207</v>
      </c>
      <c r="AQ41" s="13">
        <f t="shared" si="30"/>
        <v>5961.3387215799266</v>
      </c>
      <c r="AR41" s="14">
        <f t="shared" si="30"/>
        <v>5373.6888474778052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51287980</v>
      </c>
      <c r="C43" s="2">
        <v>158155015.99999997</v>
      </c>
      <c r="D43" s="2">
        <v>1021679.9999999999</v>
      </c>
      <c r="E43" s="2">
        <v>7111800.0000000009</v>
      </c>
      <c r="F43" s="2">
        <v>1320960</v>
      </c>
      <c r="G43" s="2">
        <v>5068000</v>
      </c>
      <c r="H43" s="2">
        <v>10273575.000000002</v>
      </c>
      <c r="I43" s="2">
        <v>645000</v>
      </c>
      <c r="J43" s="2">
        <v>0</v>
      </c>
      <c r="K43" s="2"/>
      <c r="L43" s="1">
        <f t="shared" ref="L43" si="36">B43+D43+F43+H43+J43</f>
        <v>63904195</v>
      </c>
      <c r="M43" s="13">
        <f t="shared" ref="M43" si="37">C43+E43+G43+I43+K43</f>
        <v>170979815.99999997</v>
      </c>
      <c r="N43" s="17">
        <f t="shared" ref="N43" si="38">L43+M43</f>
        <v>234884010.99999997</v>
      </c>
      <c r="P43" s="4" t="s">
        <v>16</v>
      </c>
      <c r="Q43" s="2">
        <v>12051</v>
      </c>
      <c r="R43" s="2">
        <v>26075</v>
      </c>
      <c r="S43" s="2">
        <v>941</v>
      </c>
      <c r="T43" s="2">
        <v>816</v>
      </c>
      <c r="U43" s="2">
        <v>256</v>
      </c>
      <c r="V43" s="2">
        <v>1230</v>
      </c>
      <c r="W43" s="2">
        <v>4285</v>
      </c>
      <c r="X43" s="2">
        <v>559</v>
      </c>
      <c r="Y43" s="2">
        <v>1313</v>
      </c>
      <c r="Z43" s="2">
        <v>0</v>
      </c>
      <c r="AA43" s="1">
        <f t="shared" ref="AA43" si="39">Q43+S43+U43+W43+Y43</f>
        <v>18846</v>
      </c>
      <c r="AB43" s="13">
        <f t="shared" ref="AB43" si="40">R43+T43+V43+X43+Z43</f>
        <v>28680</v>
      </c>
      <c r="AC43" s="17">
        <f t="shared" ref="AC43" si="41">AA43+AB43</f>
        <v>47526</v>
      </c>
      <c r="AE43" s="4" t="s">
        <v>16</v>
      </c>
      <c r="AF43" s="2">
        <f t="shared" si="35"/>
        <v>4255.9107128039168</v>
      </c>
      <c r="AG43" s="2">
        <f t="shared" si="30"/>
        <v>6065.3889165867677</v>
      </c>
      <c r="AH43" s="2">
        <f t="shared" si="30"/>
        <v>1085.7385759829967</v>
      </c>
      <c r="AI43" s="2">
        <f t="shared" si="30"/>
        <v>8715.4411764705892</v>
      </c>
      <c r="AJ43" s="2">
        <f t="shared" si="30"/>
        <v>5160</v>
      </c>
      <c r="AK43" s="2">
        <f t="shared" si="30"/>
        <v>4120.3252032520322</v>
      </c>
      <c r="AL43" s="2">
        <f t="shared" si="30"/>
        <v>2397.5670945157531</v>
      </c>
      <c r="AM43" s="2">
        <f t="shared" si="30"/>
        <v>1153.8461538461538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3390.8625172450388</v>
      </c>
      <c r="AQ43" s="13">
        <f t="shared" ref="AQ43" si="43">IFERROR(M43/AB43, "N.A.")</f>
        <v>5961.6393305439324</v>
      </c>
      <c r="AR43" s="14">
        <f t="shared" ref="AR43" si="44">IFERROR(N43/AC43, "N.A.")</f>
        <v>4942.2213314817145</v>
      </c>
    </row>
    <row r="44" spans="1:44" ht="15" customHeight="1" thickBot="1" x14ac:dyDescent="0.3">
      <c r="A44" s="5" t="s">
        <v>0</v>
      </c>
      <c r="B44" s="24">
        <f>B43+C43</f>
        <v>209442995.99999997</v>
      </c>
      <c r="C44" s="26"/>
      <c r="D44" s="24">
        <f>D43+E43</f>
        <v>8133480.0000000009</v>
      </c>
      <c r="E44" s="26"/>
      <c r="F44" s="24">
        <f>F43+G43</f>
        <v>6388960</v>
      </c>
      <c r="G44" s="26"/>
      <c r="H44" s="24">
        <f>H43+I43</f>
        <v>10918575.000000002</v>
      </c>
      <c r="I44" s="26"/>
      <c r="J44" s="24">
        <f>J43+K43</f>
        <v>0</v>
      </c>
      <c r="K44" s="26"/>
      <c r="L44" s="24">
        <f>L43+M43</f>
        <v>234884010.99999997</v>
      </c>
      <c r="M44" s="25"/>
      <c r="N44" s="18">
        <f>B44+D44+F44+H44+J44</f>
        <v>234884010.99999997</v>
      </c>
      <c r="P44" s="5" t="s">
        <v>0</v>
      </c>
      <c r="Q44" s="24">
        <f>Q43+R43</f>
        <v>38126</v>
      </c>
      <c r="R44" s="26"/>
      <c r="S44" s="24">
        <f>S43+T43</f>
        <v>1757</v>
      </c>
      <c r="T44" s="26"/>
      <c r="U44" s="24">
        <f>U43+V43</f>
        <v>1486</v>
      </c>
      <c r="V44" s="26"/>
      <c r="W44" s="24">
        <f>W43+X43</f>
        <v>4844</v>
      </c>
      <c r="X44" s="26"/>
      <c r="Y44" s="24">
        <f>Y43+Z43</f>
        <v>1313</v>
      </c>
      <c r="Z44" s="26"/>
      <c r="AA44" s="24">
        <f>AA43+AB43</f>
        <v>47526</v>
      </c>
      <c r="AB44" s="25"/>
      <c r="AC44" s="18">
        <f>Q44+S44+U44+W44+Y44</f>
        <v>47526</v>
      </c>
      <c r="AE44" s="5" t="s">
        <v>0</v>
      </c>
      <c r="AF44" s="27">
        <f>IFERROR(B44/Q44,"N.A.")</f>
        <v>5493.4426900278022</v>
      </c>
      <c r="AG44" s="28"/>
      <c r="AH44" s="27">
        <f>IFERROR(D44/S44,"N.A.")</f>
        <v>4629.1861126920894</v>
      </c>
      <c r="AI44" s="28"/>
      <c r="AJ44" s="27">
        <f>IFERROR(F44/U44,"N.A.")</f>
        <v>4299.4347240915213</v>
      </c>
      <c r="AK44" s="28"/>
      <c r="AL44" s="27">
        <f>IFERROR(H44/W44,"N.A.")</f>
        <v>2254.0410817506199</v>
      </c>
      <c r="AM44" s="28"/>
      <c r="AN44" s="27">
        <f>IFERROR(J44/Y44,"N.A.")</f>
        <v>0</v>
      </c>
      <c r="AO44" s="28"/>
      <c r="AP44" s="27">
        <f>IFERROR(L44/AA44,"N.A.")</f>
        <v>4942.2213314817145</v>
      </c>
      <c r="AQ44" s="28"/>
      <c r="AR44" s="16">
        <f>IFERROR(N44/AC44, "N.A.")</f>
        <v>4942.2213314817145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2016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2279000</v>
      </c>
      <c r="C15" s="2"/>
      <c r="D15" s="2"/>
      <c r="E15" s="2"/>
      <c r="F15" s="2"/>
      <c r="G15" s="2"/>
      <c r="H15" s="2">
        <v>774000</v>
      </c>
      <c r="I15" s="2"/>
      <c r="J15" s="2"/>
      <c r="K15" s="2"/>
      <c r="L15" s="1">
        <f>B15+D15+F15+H15+J15</f>
        <v>3053000</v>
      </c>
      <c r="M15" s="13">
        <f>C15+E15+G15+I15+K15</f>
        <v>0</v>
      </c>
      <c r="N15" s="14">
        <f>L15+M15</f>
        <v>3053000</v>
      </c>
      <c r="P15" s="3" t="s">
        <v>12</v>
      </c>
      <c r="Q15" s="2">
        <v>300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100</v>
      </c>
      <c r="X15" s="2">
        <v>0</v>
      </c>
      <c r="Y15" s="2">
        <v>0</v>
      </c>
      <c r="Z15" s="2">
        <v>0</v>
      </c>
      <c r="AA15" s="1">
        <f>Q15+S15+U15+W15+Y15</f>
        <v>400</v>
      </c>
      <c r="AB15" s="13">
        <f>R15+T15+V15+X15+Z15</f>
        <v>0</v>
      </c>
      <c r="AC15" s="14">
        <f>AA15+AB15</f>
        <v>400</v>
      </c>
      <c r="AE15" s="3" t="s">
        <v>12</v>
      </c>
      <c r="AF15" s="2">
        <f>IFERROR(B15/Q15, "N.A.")</f>
        <v>7596.666666666667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7740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7632.5</v>
      </c>
      <c r="AQ15" s="13" t="str">
        <f t="shared" si="0"/>
        <v>N.A.</v>
      </c>
      <c r="AR15" s="14">
        <f t="shared" si="0"/>
        <v>7632.5</v>
      </c>
    </row>
    <row r="16" spans="1:44" ht="15" customHeight="1" thickBot="1" x14ac:dyDescent="0.3">
      <c r="A16" s="3" t="s">
        <v>13</v>
      </c>
      <c r="B16" s="2">
        <v>1445000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1445000</v>
      </c>
      <c r="M16" s="13">
        <f t="shared" si="1"/>
        <v>0</v>
      </c>
      <c r="N16" s="14">
        <f t="shared" ref="N16:N18" si="2">L16+M16</f>
        <v>1445000</v>
      </c>
      <c r="P16" s="3" t="s">
        <v>13</v>
      </c>
      <c r="Q16" s="2">
        <v>300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300</v>
      </c>
      <c r="AB16" s="13">
        <f t="shared" si="3"/>
        <v>0</v>
      </c>
      <c r="AC16" s="14">
        <f t="shared" ref="AC16:AC18" si="4">AA16+AB16</f>
        <v>300</v>
      </c>
      <c r="AE16" s="3" t="s">
        <v>13</v>
      </c>
      <c r="AF16" s="2">
        <f t="shared" ref="AF16:AF19" si="5">IFERROR(B16/Q16, "N.A.")</f>
        <v>4816.666666666667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4816.666666666667</v>
      </c>
      <c r="AQ16" s="13" t="str">
        <f t="shared" si="0"/>
        <v>N.A.</v>
      </c>
      <c r="AR16" s="14">
        <f t="shared" si="0"/>
        <v>4816.666666666667</v>
      </c>
    </row>
    <row r="17" spans="1:44" ht="15" customHeight="1" thickBot="1" x14ac:dyDescent="0.3">
      <c r="A17" s="3" t="s">
        <v>14</v>
      </c>
      <c r="B17" s="2">
        <v>2907000</v>
      </c>
      <c r="C17" s="2">
        <v>6929000</v>
      </c>
      <c r="D17" s="2">
        <v>2890000</v>
      </c>
      <c r="E17" s="2"/>
      <c r="F17" s="2"/>
      <c r="G17" s="2"/>
      <c r="H17" s="2"/>
      <c r="I17" s="2">
        <v>344000</v>
      </c>
      <c r="J17" s="2"/>
      <c r="K17" s="2"/>
      <c r="L17" s="1">
        <f t="shared" si="1"/>
        <v>5797000</v>
      </c>
      <c r="M17" s="13">
        <f t="shared" si="1"/>
        <v>7273000</v>
      </c>
      <c r="N17" s="14">
        <f t="shared" si="2"/>
        <v>13070000</v>
      </c>
      <c r="P17" s="3" t="s">
        <v>14</v>
      </c>
      <c r="Q17" s="2">
        <v>500</v>
      </c>
      <c r="R17" s="2">
        <v>1000</v>
      </c>
      <c r="S17" s="2">
        <v>400</v>
      </c>
      <c r="T17" s="2">
        <v>0</v>
      </c>
      <c r="U17" s="2">
        <v>0</v>
      </c>
      <c r="V17" s="2">
        <v>0</v>
      </c>
      <c r="W17" s="2">
        <v>0</v>
      </c>
      <c r="X17" s="2">
        <v>100</v>
      </c>
      <c r="Y17" s="2">
        <v>0</v>
      </c>
      <c r="Z17" s="2">
        <v>0</v>
      </c>
      <c r="AA17" s="1">
        <f t="shared" si="3"/>
        <v>900</v>
      </c>
      <c r="AB17" s="13">
        <f t="shared" si="3"/>
        <v>1100</v>
      </c>
      <c r="AC17" s="14">
        <f t="shared" si="4"/>
        <v>2000</v>
      </c>
      <c r="AE17" s="3" t="s">
        <v>14</v>
      </c>
      <c r="AF17" s="2">
        <f t="shared" si="5"/>
        <v>5814</v>
      </c>
      <c r="AG17" s="2">
        <f t="shared" si="0"/>
        <v>6929</v>
      </c>
      <c r="AH17" s="2">
        <f t="shared" si="0"/>
        <v>7225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3440</v>
      </c>
      <c r="AN17" s="2" t="str">
        <f t="shared" si="0"/>
        <v>N.A.</v>
      </c>
      <c r="AO17" s="2" t="str">
        <f t="shared" si="0"/>
        <v>N.A.</v>
      </c>
      <c r="AP17" s="15">
        <f t="shared" si="0"/>
        <v>6441.1111111111113</v>
      </c>
      <c r="AQ17" s="13">
        <f t="shared" si="0"/>
        <v>6611.818181818182</v>
      </c>
      <c r="AR17" s="14">
        <f t="shared" si="0"/>
        <v>6535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6631000</v>
      </c>
      <c r="C19" s="2">
        <v>6929000</v>
      </c>
      <c r="D19" s="2">
        <v>2890000</v>
      </c>
      <c r="E19" s="2"/>
      <c r="F19" s="2"/>
      <c r="G19" s="2"/>
      <c r="H19" s="2">
        <v>774000</v>
      </c>
      <c r="I19" s="2">
        <v>344000</v>
      </c>
      <c r="J19" s="2"/>
      <c r="K19" s="2"/>
      <c r="L19" s="1">
        <f t="shared" ref="L19" si="6">B19+D19+F19+H19+J19</f>
        <v>10295000</v>
      </c>
      <c r="M19" s="13">
        <f t="shared" ref="M19" si="7">C19+E19+G19+I19+K19</f>
        <v>7273000</v>
      </c>
      <c r="N19" s="17">
        <f t="shared" ref="N19" si="8">L19+M19</f>
        <v>17568000</v>
      </c>
      <c r="P19" s="4" t="s">
        <v>16</v>
      </c>
      <c r="Q19" s="2">
        <v>1100</v>
      </c>
      <c r="R19" s="2">
        <v>1000</v>
      </c>
      <c r="S19" s="2">
        <v>400</v>
      </c>
      <c r="T19" s="2">
        <v>0</v>
      </c>
      <c r="U19" s="2">
        <v>0</v>
      </c>
      <c r="V19" s="2">
        <v>0</v>
      </c>
      <c r="W19" s="2">
        <v>100</v>
      </c>
      <c r="X19" s="2">
        <v>100</v>
      </c>
      <c r="Y19" s="2">
        <v>0</v>
      </c>
      <c r="Z19" s="2">
        <v>0</v>
      </c>
      <c r="AA19" s="1">
        <f t="shared" ref="AA19" si="9">Q19+S19+U19+W19+Y19</f>
        <v>1600</v>
      </c>
      <c r="AB19" s="13">
        <f t="shared" ref="AB19" si="10">R19+T19+V19+X19+Z19</f>
        <v>1100</v>
      </c>
      <c r="AC19" s="14">
        <f t="shared" ref="AC19" si="11">AA19+AB19</f>
        <v>2700</v>
      </c>
      <c r="AE19" s="4" t="s">
        <v>16</v>
      </c>
      <c r="AF19" s="2">
        <f t="shared" si="5"/>
        <v>6028.181818181818</v>
      </c>
      <c r="AG19" s="2">
        <f t="shared" si="0"/>
        <v>6929</v>
      </c>
      <c r="AH19" s="2">
        <f t="shared" si="0"/>
        <v>7225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7740</v>
      </c>
      <c r="AM19" s="2">
        <f t="shared" si="0"/>
        <v>3440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6434.375</v>
      </c>
      <c r="AQ19" s="13">
        <f t="shared" ref="AQ19" si="13">IFERROR(M19/AB19, "N.A.")</f>
        <v>6611.818181818182</v>
      </c>
      <c r="AR19" s="14">
        <f t="shared" ref="AR19" si="14">IFERROR(N19/AC19, "N.A.")</f>
        <v>6506.666666666667</v>
      </c>
    </row>
    <row r="20" spans="1:44" ht="15" customHeight="1" thickBot="1" x14ac:dyDescent="0.3">
      <c r="A20" s="5" t="s">
        <v>0</v>
      </c>
      <c r="B20" s="24">
        <f>B19+C19</f>
        <v>13560000</v>
      </c>
      <c r="C20" s="26"/>
      <c r="D20" s="24">
        <f>D19+E19</f>
        <v>2890000</v>
      </c>
      <c r="E20" s="26"/>
      <c r="F20" s="24">
        <f>F19+G19</f>
        <v>0</v>
      </c>
      <c r="G20" s="26"/>
      <c r="H20" s="24">
        <f>H19+I19</f>
        <v>1118000</v>
      </c>
      <c r="I20" s="26"/>
      <c r="J20" s="24">
        <f>J19+K19</f>
        <v>0</v>
      </c>
      <c r="K20" s="26"/>
      <c r="L20" s="24">
        <f>L19+M19</f>
        <v>17568000</v>
      </c>
      <c r="M20" s="25"/>
      <c r="N20" s="18">
        <f>B20+D20+F20+H20+J20</f>
        <v>17568000</v>
      </c>
      <c r="P20" s="5" t="s">
        <v>0</v>
      </c>
      <c r="Q20" s="24">
        <f>Q19+R19</f>
        <v>2100</v>
      </c>
      <c r="R20" s="26"/>
      <c r="S20" s="24">
        <f>S19+T19</f>
        <v>400</v>
      </c>
      <c r="T20" s="26"/>
      <c r="U20" s="24">
        <f>U19+V19</f>
        <v>0</v>
      </c>
      <c r="V20" s="26"/>
      <c r="W20" s="24">
        <f>W19+X19</f>
        <v>200</v>
      </c>
      <c r="X20" s="26"/>
      <c r="Y20" s="24">
        <f>Y19+Z19</f>
        <v>0</v>
      </c>
      <c r="Z20" s="26"/>
      <c r="AA20" s="24">
        <f>AA19+AB19</f>
        <v>2700</v>
      </c>
      <c r="AB20" s="26"/>
      <c r="AC20" s="19">
        <f>Q20+S20+U20+W20+Y20</f>
        <v>2700</v>
      </c>
      <c r="AE20" s="5" t="s">
        <v>0</v>
      </c>
      <c r="AF20" s="27">
        <f>IFERROR(B20/Q20,"N.A.")</f>
        <v>6457.1428571428569</v>
      </c>
      <c r="AG20" s="28"/>
      <c r="AH20" s="27">
        <f>IFERROR(D20/S20,"N.A.")</f>
        <v>7225</v>
      </c>
      <c r="AI20" s="28"/>
      <c r="AJ20" s="27" t="str">
        <f>IFERROR(F20/U20,"N.A.")</f>
        <v>N.A.</v>
      </c>
      <c r="AK20" s="28"/>
      <c r="AL20" s="27">
        <f>IFERROR(H20/W20,"N.A.")</f>
        <v>5590</v>
      </c>
      <c r="AM20" s="28"/>
      <c r="AN20" s="27" t="str">
        <f>IFERROR(J20/Y20,"N.A.")</f>
        <v>N.A.</v>
      </c>
      <c r="AO20" s="28"/>
      <c r="AP20" s="27">
        <f>IFERROR(L20/AA20,"N.A.")</f>
        <v>6506.666666666667</v>
      </c>
      <c r="AQ20" s="28"/>
      <c r="AR20" s="16">
        <f>IFERROR(N20/AC20, "N.A.")</f>
        <v>6506.666666666667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1591000</v>
      </c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1591000</v>
      </c>
      <c r="M27" s="13">
        <f>C27+E27+G27+I27+K27</f>
        <v>0</v>
      </c>
      <c r="N27" s="14">
        <f>L27+M27</f>
        <v>1591000</v>
      </c>
      <c r="P27" s="3" t="s">
        <v>12</v>
      </c>
      <c r="Q27" s="2">
        <v>200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>Q27+S27+U27+W27+Y27</f>
        <v>200</v>
      </c>
      <c r="AB27" s="13">
        <f>R27+T27+V27+X27+Z27</f>
        <v>0</v>
      </c>
      <c r="AC27" s="14">
        <f>AA27+AB27</f>
        <v>200</v>
      </c>
      <c r="AE27" s="3" t="s">
        <v>12</v>
      </c>
      <c r="AF27" s="2">
        <f>IFERROR(B27/Q27, "N.A.")</f>
        <v>7955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7955</v>
      </c>
      <c r="AQ27" s="13" t="str">
        <f t="shared" si="15"/>
        <v>N.A.</v>
      </c>
      <c r="AR27" s="14">
        <f t="shared" si="15"/>
        <v>7955</v>
      </c>
    </row>
    <row r="28" spans="1:44" ht="15" customHeight="1" thickBot="1" x14ac:dyDescent="0.3">
      <c r="A28" s="3" t="s">
        <v>13</v>
      </c>
      <c r="B28" s="2">
        <v>300000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300000</v>
      </c>
      <c r="M28" s="13">
        <f t="shared" si="16"/>
        <v>0</v>
      </c>
      <c r="N28" s="14">
        <f t="shared" ref="N28:N30" si="17">L28+M28</f>
        <v>300000</v>
      </c>
      <c r="P28" s="3" t="s">
        <v>13</v>
      </c>
      <c r="Q28" s="2">
        <v>100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100</v>
      </c>
      <c r="AB28" s="13">
        <f t="shared" si="18"/>
        <v>0</v>
      </c>
      <c r="AC28" s="14">
        <f t="shared" ref="AC28:AC30" si="19">AA28+AB28</f>
        <v>100</v>
      </c>
      <c r="AE28" s="3" t="s">
        <v>13</v>
      </c>
      <c r="AF28" s="2">
        <f t="shared" ref="AF28:AF31" si="20">IFERROR(B28/Q28, "N.A.")</f>
        <v>3000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3000</v>
      </c>
      <c r="AQ28" s="13" t="str">
        <f t="shared" si="15"/>
        <v>N.A.</v>
      </c>
      <c r="AR28" s="14">
        <f t="shared" si="15"/>
        <v>3000</v>
      </c>
    </row>
    <row r="29" spans="1:44" ht="15" customHeight="1" thickBot="1" x14ac:dyDescent="0.3">
      <c r="A29" s="3" t="s">
        <v>14</v>
      </c>
      <c r="B29" s="2">
        <v>2907000</v>
      </c>
      <c r="C29" s="2">
        <v>5060000</v>
      </c>
      <c r="D29" s="2">
        <v>2890000</v>
      </c>
      <c r="E29" s="2"/>
      <c r="F29" s="2"/>
      <c r="G29" s="2"/>
      <c r="H29" s="2"/>
      <c r="I29" s="2">
        <v>344000</v>
      </c>
      <c r="J29" s="2"/>
      <c r="K29" s="2"/>
      <c r="L29" s="1">
        <f t="shared" si="16"/>
        <v>5797000</v>
      </c>
      <c r="M29" s="13">
        <f t="shared" si="16"/>
        <v>5404000</v>
      </c>
      <c r="N29" s="14">
        <f t="shared" si="17"/>
        <v>11201000</v>
      </c>
      <c r="P29" s="3" t="s">
        <v>14</v>
      </c>
      <c r="Q29" s="2">
        <v>500</v>
      </c>
      <c r="R29" s="2">
        <v>700</v>
      </c>
      <c r="S29" s="2">
        <v>400</v>
      </c>
      <c r="T29" s="2">
        <v>0</v>
      </c>
      <c r="U29" s="2">
        <v>0</v>
      </c>
      <c r="V29" s="2">
        <v>0</v>
      </c>
      <c r="W29" s="2">
        <v>0</v>
      </c>
      <c r="X29" s="2">
        <v>100</v>
      </c>
      <c r="Y29" s="2">
        <v>0</v>
      </c>
      <c r="Z29" s="2">
        <v>0</v>
      </c>
      <c r="AA29" s="1">
        <f t="shared" si="18"/>
        <v>900</v>
      </c>
      <c r="AB29" s="13">
        <f t="shared" si="18"/>
        <v>800</v>
      </c>
      <c r="AC29" s="14">
        <f t="shared" si="19"/>
        <v>1700</v>
      </c>
      <c r="AE29" s="3" t="s">
        <v>14</v>
      </c>
      <c r="AF29" s="2">
        <f t="shared" si="20"/>
        <v>5814</v>
      </c>
      <c r="AG29" s="2">
        <f t="shared" si="15"/>
        <v>7228.5714285714284</v>
      </c>
      <c r="AH29" s="2">
        <f t="shared" si="15"/>
        <v>7225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3440</v>
      </c>
      <c r="AN29" s="2" t="str">
        <f t="shared" si="15"/>
        <v>N.A.</v>
      </c>
      <c r="AO29" s="2" t="str">
        <f t="shared" si="15"/>
        <v>N.A.</v>
      </c>
      <c r="AP29" s="15">
        <f t="shared" si="15"/>
        <v>6441.1111111111113</v>
      </c>
      <c r="AQ29" s="13">
        <f t="shared" si="15"/>
        <v>6755</v>
      </c>
      <c r="AR29" s="14">
        <f t="shared" si="15"/>
        <v>6588.8235294117649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4798000</v>
      </c>
      <c r="C31" s="2">
        <v>5060000</v>
      </c>
      <c r="D31" s="2">
        <v>2890000</v>
      </c>
      <c r="E31" s="2"/>
      <c r="F31" s="2"/>
      <c r="G31" s="2"/>
      <c r="H31" s="2"/>
      <c r="I31" s="2">
        <v>344000</v>
      </c>
      <c r="J31" s="2"/>
      <c r="K31" s="2"/>
      <c r="L31" s="1">
        <f t="shared" ref="L31" si="21">B31+D31+F31+H31+J31</f>
        <v>7688000</v>
      </c>
      <c r="M31" s="13">
        <f t="shared" ref="M31" si="22">C31+E31+G31+I31+K31</f>
        <v>5404000</v>
      </c>
      <c r="N31" s="17">
        <f t="shared" ref="N31" si="23">L31+M31</f>
        <v>13092000</v>
      </c>
      <c r="P31" s="4" t="s">
        <v>16</v>
      </c>
      <c r="Q31" s="2">
        <v>800</v>
      </c>
      <c r="R31" s="2">
        <v>700</v>
      </c>
      <c r="S31" s="2">
        <v>400</v>
      </c>
      <c r="T31" s="2">
        <v>0</v>
      </c>
      <c r="U31" s="2">
        <v>0</v>
      </c>
      <c r="V31" s="2">
        <v>0</v>
      </c>
      <c r="W31" s="2">
        <v>0</v>
      </c>
      <c r="X31" s="2">
        <v>100</v>
      </c>
      <c r="Y31" s="2">
        <v>0</v>
      </c>
      <c r="Z31" s="2">
        <v>0</v>
      </c>
      <c r="AA31" s="1">
        <f t="shared" ref="AA31" si="24">Q31+S31+U31+W31+Y31</f>
        <v>1200</v>
      </c>
      <c r="AB31" s="13">
        <f t="shared" ref="AB31" si="25">R31+T31+V31+X31+Z31</f>
        <v>800</v>
      </c>
      <c r="AC31" s="14">
        <f t="shared" ref="AC31" si="26">AA31+AB31</f>
        <v>2000</v>
      </c>
      <c r="AE31" s="4" t="s">
        <v>16</v>
      </c>
      <c r="AF31" s="2">
        <f t="shared" si="20"/>
        <v>5997.5</v>
      </c>
      <c r="AG31" s="2">
        <f t="shared" si="15"/>
        <v>7228.5714285714284</v>
      </c>
      <c r="AH31" s="2">
        <f t="shared" si="15"/>
        <v>7225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>
        <f t="shared" si="15"/>
        <v>3440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6406.666666666667</v>
      </c>
      <c r="AQ31" s="13">
        <f t="shared" ref="AQ31" si="28">IFERROR(M31/AB31, "N.A.")</f>
        <v>6755</v>
      </c>
      <c r="AR31" s="14">
        <f t="shared" ref="AR31" si="29">IFERROR(N31/AC31, "N.A.")</f>
        <v>6546</v>
      </c>
    </row>
    <row r="32" spans="1:44" ht="15" customHeight="1" thickBot="1" x14ac:dyDescent="0.3">
      <c r="A32" s="5" t="s">
        <v>0</v>
      </c>
      <c r="B32" s="24">
        <f>B31+C31</f>
        <v>9858000</v>
      </c>
      <c r="C32" s="26"/>
      <c r="D32" s="24">
        <f>D31+E31</f>
        <v>2890000</v>
      </c>
      <c r="E32" s="26"/>
      <c r="F32" s="24">
        <f>F31+G31</f>
        <v>0</v>
      </c>
      <c r="G32" s="26"/>
      <c r="H32" s="24">
        <f>H31+I31</f>
        <v>344000</v>
      </c>
      <c r="I32" s="26"/>
      <c r="J32" s="24">
        <f>J31+K31</f>
        <v>0</v>
      </c>
      <c r="K32" s="26"/>
      <c r="L32" s="24">
        <f>L31+M31</f>
        <v>13092000</v>
      </c>
      <c r="M32" s="25"/>
      <c r="N32" s="18">
        <f>B32+D32+F32+H32+J32</f>
        <v>13092000</v>
      </c>
      <c r="P32" s="5" t="s">
        <v>0</v>
      </c>
      <c r="Q32" s="24">
        <f>Q31+R31</f>
        <v>1500</v>
      </c>
      <c r="R32" s="26"/>
      <c r="S32" s="24">
        <f>S31+T31</f>
        <v>400</v>
      </c>
      <c r="T32" s="26"/>
      <c r="U32" s="24">
        <f>U31+V31</f>
        <v>0</v>
      </c>
      <c r="V32" s="26"/>
      <c r="W32" s="24">
        <f>W31+X31</f>
        <v>100</v>
      </c>
      <c r="X32" s="26"/>
      <c r="Y32" s="24">
        <f>Y31+Z31</f>
        <v>0</v>
      </c>
      <c r="Z32" s="26"/>
      <c r="AA32" s="24">
        <f>AA31+AB31</f>
        <v>2000</v>
      </c>
      <c r="AB32" s="26"/>
      <c r="AC32" s="19">
        <f>Q32+S32+U32+W32+Y32</f>
        <v>2000</v>
      </c>
      <c r="AE32" s="5" t="s">
        <v>0</v>
      </c>
      <c r="AF32" s="27">
        <f>IFERROR(B32/Q32,"N.A.")</f>
        <v>6572</v>
      </c>
      <c r="AG32" s="28"/>
      <c r="AH32" s="27">
        <f>IFERROR(D32/S32,"N.A.")</f>
        <v>7225</v>
      </c>
      <c r="AI32" s="28"/>
      <c r="AJ32" s="27" t="str">
        <f>IFERROR(F32/U32,"N.A.")</f>
        <v>N.A.</v>
      </c>
      <c r="AK32" s="28"/>
      <c r="AL32" s="27">
        <f>IFERROR(H32/W32,"N.A.")</f>
        <v>3440</v>
      </c>
      <c r="AM32" s="28"/>
      <c r="AN32" s="27" t="str">
        <f>IFERROR(J32/Y32,"N.A.")</f>
        <v>N.A.</v>
      </c>
      <c r="AO32" s="28"/>
      <c r="AP32" s="27">
        <f>IFERROR(L32/AA32,"N.A.")</f>
        <v>6546</v>
      </c>
      <c r="AQ32" s="28"/>
      <c r="AR32" s="16">
        <f>IFERROR(N32/AC32, "N.A.")</f>
        <v>6546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688000</v>
      </c>
      <c r="C39" s="2"/>
      <c r="D39" s="2"/>
      <c r="E39" s="2"/>
      <c r="F39" s="2"/>
      <c r="G39" s="2"/>
      <c r="H39" s="2">
        <v>774000</v>
      </c>
      <c r="I39" s="2"/>
      <c r="J39" s="2"/>
      <c r="K39" s="2"/>
      <c r="L39" s="1">
        <f>B39+D39+F39+H39+J39</f>
        <v>1462000</v>
      </c>
      <c r="M39" s="13">
        <f>C39+E39+G39+I39+K39</f>
        <v>0</v>
      </c>
      <c r="N39" s="14">
        <f>L39+M39</f>
        <v>1462000</v>
      </c>
      <c r="P39" s="3" t="s">
        <v>12</v>
      </c>
      <c r="Q39" s="2">
        <v>100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100</v>
      </c>
      <c r="X39" s="2">
        <v>0</v>
      </c>
      <c r="Y39" s="2">
        <v>0</v>
      </c>
      <c r="Z39" s="2">
        <v>0</v>
      </c>
      <c r="AA39" s="1">
        <f>Q39+S39+U39+W39+Y39</f>
        <v>200</v>
      </c>
      <c r="AB39" s="13">
        <f>R39+T39+V39+X39+Z39</f>
        <v>0</v>
      </c>
      <c r="AC39" s="14">
        <f>AA39+AB39</f>
        <v>200</v>
      </c>
      <c r="AE39" s="3" t="s">
        <v>12</v>
      </c>
      <c r="AF39" s="2">
        <f>IFERROR(B39/Q39, "N.A.")</f>
        <v>6880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7740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7310</v>
      </c>
      <c r="AQ39" s="13" t="str">
        <f t="shared" si="30"/>
        <v>N.A.</v>
      </c>
      <c r="AR39" s="14">
        <f t="shared" si="30"/>
        <v>7310</v>
      </c>
    </row>
    <row r="40" spans="1:44" ht="15" customHeight="1" thickBot="1" x14ac:dyDescent="0.3">
      <c r="A40" s="3" t="s">
        <v>13</v>
      </c>
      <c r="B40" s="2">
        <v>1145000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1145000</v>
      </c>
      <c r="M40" s="13">
        <f t="shared" si="31"/>
        <v>0</v>
      </c>
      <c r="N40" s="14">
        <f t="shared" ref="N40:N42" si="32">L40+M40</f>
        <v>1145000</v>
      </c>
      <c r="P40" s="3" t="s">
        <v>13</v>
      </c>
      <c r="Q40" s="2">
        <v>200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200</v>
      </c>
      <c r="AB40" s="13">
        <f t="shared" si="33"/>
        <v>0</v>
      </c>
      <c r="AC40" s="14">
        <f t="shared" ref="AC40:AC42" si="34">AA40+AB40</f>
        <v>200</v>
      </c>
      <c r="AE40" s="3" t="s">
        <v>13</v>
      </c>
      <c r="AF40" s="2">
        <f t="shared" ref="AF40:AF43" si="35">IFERROR(B40/Q40, "N.A.")</f>
        <v>5725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5725</v>
      </c>
      <c r="AQ40" s="13" t="str">
        <f t="shared" si="30"/>
        <v>N.A.</v>
      </c>
      <c r="AR40" s="14">
        <f t="shared" si="30"/>
        <v>5725</v>
      </c>
    </row>
    <row r="41" spans="1:44" ht="15" customHeight="1" thickBot="1" x14ac:dyDescent="0.3">
      <c r="A41" s="3" t="s">
        <v>14</v>
      </c>
      <c r="B41" s="2"/>
      <c r="C41" s="2">
        <v>1869000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1869000</v>
      </c>
      <c r="N41" s="14">
        <f t="shared" si="32"/>
        <v>1869000</v>
      </c>
      <c r="P41" s="3" t="s">
        <v>14</v>
      </c>
      <c r="Q41" s="2">
        <v>0</v>
      </c>
      <c r="R41" s="2">
        <v>300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0</v>
      </c>
      <c r="AB41" s="13">
        <f t="shared" si="33"/>
        <v>300</v>
      </c>
      <c r="AC41" s="14">
        <f t="shared" si="34"/>
        <v>300</v>
      </c>
      <c r="AE41" s="3" t="s">
        <v>14</v>
      </c>
      <c r="AF41" s="2" t="str">
        <f t="shared" si="35"/>
        <v>N.A.</v>
      </c>
      <c r="AG41" s="2">
        <f t="shared" si="30"/>
        <v>6230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>
        <f t="shared" si="30"/>
        <v>6230</v>
      </c>
      <c r="AR41" s="14">
        <f t="shared" si="30"/>
        <v>6230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1833000</v>
      </c>
      <c r="C43" s="2">
        <v>1869000</v>
      </c>
      <c r="D43" s="2"/>
      <c r="E43" s="2"/>
      <c r="F43" s="2"/>
      <c r="G43" s="2"/>
      <c r="H43" s="2">
        <v>774000</v>
      </c>
      <c r="I43" s="2"/>
      <c r="J43" s="2"/>
      <c r="K43" s="2"/>
      <c r="L43" s="1">
        <f t="shared" ref="L43" si="36">B43+D43+F43+H43+J43</f>
        <v>2607000</v>
      </c>
      <c r="M43" s="13">
        <f t="shared" ref="M43" si="37">C43+E43+G43+I43+K43</f>
        <v>1869000</v>
      </c>
      <c r="N43" s="17">
        <f t="shared" ref="N43" si="38">L43+M43</f>
        <v>4476000</v>
      </c>
      <c r="P43" s="4" t="s">
        <v>16</v>
      </c>
      <c r="Q43" s="2">
        <v>300</v>
      </c>
      <c r="R43" s="2">
        <v>300</v>
      </c>
      <c r="S43" s="2">
        <v>0</v>
      </c>
      <c r="T43" s="2">
        <v>0</v>
      </c>
      <c r="U43" s="2">
        <v>0</v>
      </c>
      <c r="V43" s="2">
        <v>0</v>
      </c>
      <c r="W43" s="2">
        <v>100</v>
      </c>
      <c r="X43" s="2">
        <v>0</v>
      </c>
      <c r="Y43" s="2">
        <v>0</v>
      </c>
      <c r="Z43" s="2">
        <v>0</v>
      </c>
      <c r="AA43" s="1">
        <f t="shared" ref="AA43" si="39">Q43+S43+U43+W43+Y43</f>
        <v>400</v>
      </c>
      <c r="AB43" s="13">
        <f t="shared" ref="AB43" si="40">R43+T43+V43+X43+Z43</f>
        <v>300</v>
      </c>
      <c r="AC43" s="17">
        <f t="shared" ref="AC43" si="41">AA43+AB43</f>
        <v>700</v>
      </c>
      <c r="AE43" s="4" t="s">
        <v>16</v>
      </c>
      <c r="AF43" s="2">
        <f t="shared" si="35"/>
        <v>6110</v>
      </c>
      <c r="AG43" s="2">
        <f t="shared" si="30"/>
        <v>6230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7740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6517.5</v>
      </c>
      <c r="AQ43" s="13">
        <f t="shared" ref="AQ43" si="43">IFERROR(M43/AB43, "N.A.")</f>
        <v>6230</v>
      </c>
      <c r="AR43" s="14">
        <f t="shared" ref="AR43" si="44">IFERROR(N43/AC43, "N.A.")</f>
        <v>6394.2857142857147</v>
      </c>
    </row>
    <row r="44" spans="1:44" ht="15" customHeight="1" thickBot="1" x14ac:dyDescent="0.3">
      <c r="A44" s="5" t="s">
        <v>0</v>
      </c>
      <c r="B44" s="24">
        <f>B43+C43</f>
        <v>3702000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774000</v>
      </c>
      <c r="I44" s="26"/>
      <c r="J44" s="24">
        <f>J43+K43</f>
        <v>0</v>
      </c>
      <c r="K44" s="26"/>
      <c r="L44" s="24">
        <f>L43+M43</f>
        <v>4476000</v>
      </c>
      <c r="M44" s="25"/>
      <c r="N44" s="18">
        <f>B44+D44+F44+H44+J44</f>
        <v>4476000</v>
      </c>
      <c r="P44" s="5" t="s">
        <v>0</v>
      </c>
      <c r="Q44" s="24">
        <f>Q43+R43</f>
        <v>600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100</v>
      </c>
      <c r="X44" s="26"/>
      <c r="Y44" s="24">
        <f>Y43+Z43</f>
        <v>0</v>
      </c>
      <c r="Z44" s="26"/>
      <c r="AA44" s="24">
        <f>AA43+AB43</f>
        <v>700</v>
      </c>
      <c r="AB44" s="25"/>
      <c r="AC44" s="18">
        <f>Q44+S44+U44+W44+Y44</f>
        <v>700</v>
      </c>
      <c r="AE44" s="5" t="s">
        <v>0</v>
      </c>
      <c r="AF44" s="27">
        <f>IFERROR(B44/Q44,"N.A.")</f>
        <v>6170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7740</v>
      </c>
      <c r="AM44" s="28"/>
      <c r="AN44" s="27" t="str">
        <f>IFERROR(J44/Y44,"N.A.")</f>
        <v>N.A.</v>
      </c>
      <c r="AO44" s="28"/>
      <c r="AP44" s="27">
        <f>IFERROR(L44/AA44,"N.A.")</f>
        <v>6394.2857142857147</v>
      </c>
      <c r="AQ44" s="28"/>
      <c r="AR44" s="16">
        <f>IFERROR(N44/AC44, "N.A.")</f>
        <v>6394.2857142857147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3946fdfc-da00-409a-95df-cd9f19cc2a9a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2016 T1</dc:title>
  <dc:subject>Matriz Hussmanns Quintana Roo, 2016-T1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2025-12-16T14:40:37Z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